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19320" windowHeight="97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T6" i="1" l="1"/>
  <c r="T8" i="1"/>
  <c r="P6" i="1"/>
  <c r="P13" i="1" s="1"/>
  <c r="T4" i="1"/>
  <c r="P3" i="1"/>
  <c r="S12" i="1"/>
  <c r="S11" i="1"/>
  <c r="S10" i="1"/>
  <c r="S9" i="1"/>
  <c r="S8" i="1"/>
  <c r="S7" i="1"/>
  <c r="S6" i="1"/>
  <c r="S5" i="1"/>
  <c r="U4" i="1"/>
  <c r="U3" i="1"/>
  <c r="G2" i="1"/>
  <c r="K4" i="1" s="1"/>
  <c r="K11" i="1"/>
  <c r="C4" i="1"/>
  <c r="T5" i="1" s="1"/>
  <c r="C5" i="1"/>
  <c r="C6" i="1"/>
  <c r="T7" i="1" s="1"/>
  <c r="C7" i="1"/>
  <c r="C8" i="1"/>
  <c r="T9" i="1" s="1"/>
  <c r="C9" i="1"/>
  <c r="T10" i="1" s="1"/>
  <c r="C10" i="1"/>
  <c r="T11" i="1" s="1"/>
  <c r="C11" i="1"/>
  <c r="T12" i="1" s="1"/>
  <c r="P2" i="1" s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3" i="1"/>
  <c r="E3" i="1"/>
  <c r="F3" i="1" s="1"/>
  <c r="E4" i="1"/>
  <c r="F4" i="1" s="1"/>
  <c r="E5" i="1"/>
  <c r="F5" i="1" s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 s="1"/>
  <c r="E47" i="1"/>
  <c r="F47" i="1" s="1"/>
  <c r="E48" i="1"/>
  <c r="F48" i="1" s="1"/>
  <c r="E49" i="1"/>
  <c r="F49" i="1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6" i="1"/>
  <c r="F66" i="1" s="1"/>
  <c r="E67" i="1"/>
  <c r="F67" i="1" s="1"/>
  <c r="E68" i="1"/>
  <c r="F68" i="1" s="1"/>
  <c r="E69" i="1"/>
  <c r="F69" i="1" s="1"/>
  <c r="E70" i="1"/>
  <c r="F70" i="1" s="1"/>
  <c r="E71" i="1"/>
  <c r="F71" i="1" s="1"/>
  <c r="E72" i="1"/>
  <c r="F72" i="1" s="1"/>
  <c r="E73" i="1"/>
  <c r="F73" i="1" s="1"/>
  <c r="E74" i="1"/>
  <c r="F74" i="1" s="1"/>
  <c r="E75" i="1"/>
  <c r="F75" i="1" s="1"/>
  <c r="E76" i="1"/>
  <c r="F76" i="1" s="1"/>
  <c r="E77" i="1"/>
  <c r="F77" i="1" s="1"/>
  <c r="E78" i="1"/>
  <c r="F78" i="1" s="1"/>
  <c r="E79" i="1"/>
  <c r="F79" i="1" s="1"/>
  <c r="E80" i="1"/>
  <c r="F80" i="1" s="1"/>
  <c r="E81" i="1"/>
  <c r="F81" i="1" s="1"/>
  <c r="E82" i="1"/>
  <c r="F82" i="1" s="1"/>
  <c r="E83" i="1"/>
  <c r="F83" i="1" s="1"/>
  <c r="E84" i="1"/>
  <c r="F84" i="1" s="1"/>
  <c r="E85" i="1"/>
  <c r="F85" i="1" s="1"/>
  <c r="E86" i="1"/>
  <c r="F86" i="1" s="1"/>
  <c r="E87" i="1"/>
  <c r="F87" i="1" s="1"/>
  <c r="E88" i="1"/>
  <c r="F88" i="1" s="1"/>
  <c r="E89" i="1"/>
  <c r="F89" i="1" s="1"/>
  <c r="E90" i="1"/>
  <c r="F90" i="1" s="1"/>
  <c r="E91" i="1"/>
  <c r="F91" i="1" s="1"/>
  <c r="E92" i="1"/>
  <c r="F92" i="1" s="1"/>
  <c r="E93" i="1"/>
  <c r="F93" i="1" s="1"/>
  <c r="E94" i="1"/>
  <c r="F94" i="1" s="1"/>
  <c r="E95" i="1"/>
  <c r="F95" i="1" s="1"/>
  <c r="E96" i="1"/>
  <c r="F96" i="1" s="1"/>
  <c r="E97" i="1"/>
  <c r="F97" i="1" s="1"/>
  <c r="E98" i="1"/>
  <c r="F98" i="1" s="1"/>
  <c r="E99" i="1"/>
  <c r="F99" i="1" s="1"/>
  <c r="E100" i="1"/>
  <c r="F100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H3" i="1" s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A5" i="1"/>
  <c r="A6" i="1" s="1"/>
  <c r="K3" i="1" l="1"/>
  <c r="K2" i="1"/>
  <c r="P16" i="1"/>
  <c r="P18" i="1"/>
  <c r="P15" i="1"/>
  <c r="V3" i="1" l="1"/>
  <c r="V4" i="1"/>
  <c r="V5" i="1"/>
  <c r="K5" i="1"/>
  <c r="K13" i="1" s="1"/>
  <c r="K16" i="1" s="1"/>
  <c r="V6" i="1"/>
  <c r="P19" i="1"/>
  <c r="P20" i="1"/>
  <c r="K18" i="1" l="1"/>
  <c r="K15" i="1"/>
  <c r="K20" i="1" l="1"/>
  <c r="K19" i="1"/>
</calcChain>
</file>

<file path=xl/comments1.xml><?xml version="1.0" encoding="utf-8"?>
<comments xmlns="http://schemas.openxmlformats.org/spreadsheetml/2006/main">
  <authors>
    <author>Aaron Wegner</author>
    <author>Student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Aaron Wegner:</t>
        </r>
        <r>
          <rPr>
            <sz val="9"/>
            <color indexed="81"/>
            <rFont val="Tahoma"/>
            <family val="2"/>
          </rPr>
          <t xml:space="preserve">
Total time for CW measurement.</t>
        </r>
      </text>
    </comment>
    <comment ref="E2" authorId="0">
      <text>
        <r>
          <rPr>
            <b/>
            <sz val="9"/>
            <color indexed="81"/>
            <rFont val="Tahoma"/>
            <family val="2"/>
          </rPr>
          <t>Aaron Wegner:</t>
        </r>
        <r>
          <rPr>
            <sz val="9"/>
            <color indexed="81"/>
            <rFont val="Tahoma"/>
            <family val="2"/>
          </rPr>
          <t xml:space="preserve">
Adjusted so to be on same coordinate system as CCW</t>
        </r>
      </text>
    </comment>
    <comment ref="G2" authorId="0">
      <text>
        <r>
          <rPr>
            <b/>
            <sz val="9"/>
            <color indexed="81"/>
            <rFont val="Tahoma"/>
            <family val="2"/>
          </rPr>
          <t>Aaron Wegner:</t>
        </r>
        <r>
          <rPr>
            <sz val="9"/>
            <color indexed="81"/>
            <rFont val="Tahoma"/>
            <family val="2"/>
          </rPr>
          <t xml:space="preserve">
There were about 7 periods in 45 minutes, so (45 minutes)(60 s)/(7 periods)</t>
        </r>
      </text>
    </comment>
    <comment ref="I2" authorId="1">
      <text>
        <r>
          <rPr>
            <b/>
            <sz val="9"/>
            <color indexed="81"/>
            <rFont val="Tahoma"/>
            <family val="2"/>
          </rPr>
          <t>Student:</t>
        </r>
        <r>
          <rPr>
            <sz val="9"/>
            <color indexed="81"/>
            <rFont val="Tahoma"/>
            <family val="2"/>
          </rPr>
          <t xml:space="preserve">
CW
</t>
        </r>
      </text>
    </comment>
    <comment ref="N2" authorId="1">
      <text>
        <r>
          <rPr>
            <b/>
            <sz val="9"/>
            <color indexed="81"/>
            <rFont val="Tahoma"/>
            <family val="2"/>
          </rPr>
          <t>Student:</t>
        </r>
        <r>
          <rPr>
            <sz val="9"/>
            <color indexed="81"/>
            <rFont val="Tahoma"/>
            <family val="2"/>
          </rPr>
          <t xml:space="preserve">
the distance covered over the time interval
</t>
        </r>
      </text>
    </comment>
    <comment ref="I3" authorId="1">
      <text>
        <r>
          <rPr>
            <b/>
            <sz val="9"/>
            <color indexed="81"/>
            <rFont val="Tahoma"/>
            <family val="2"/>
          </rPr>
          <t>Student:</t>
        </r>
        <r>
          <rPr>
            <sz val="9"/>
            <color indexed="81"/>
            <rFont val="Tahoma"/>
            <family val="2"/>
          </rPr>
          <t xml:space="preserve">
CCW avg of the 2 ccw positions.</t>
        </r>
      </text>
    </comment>
    <comment ref="P6" authorId="1">
      <text>
        <r>
          <rPr>
            <b/>
            <sz val="9"/>
            <color indexed="81"/>
            <rFont val="Tahoma"/>
            <family val="2"/>
          </rPr>
          <t>Student:</t>
        </r>
        <r>
          <rPr>
            <sz val="9"/>
            <color indexed="81"/>
            <rFont val="Tahoma"/>
            <family val="2"/>
          </rPr>
          <t xml:space="preserve">
from the first minute of the acc. Plot
</t>
        </r>
      </text>
    </comment>
  </commentList>
</comments>
</file>

<file path=xl/sharedStrings.xml><?xml version="1.0" encoding="utf-8"?>
<sst xmlns="http://schemas.openxmlformats.org/spreadsheetml/2006/main" count="73" uniqueCount="41">
  <si>
    <t>CCW</t>
  </si>
  <si>
    <t>time (s)</t>
  </si>
  <si>
    <t>distance (in)</t>
  </si>
  <si>
    <t>distance (m)</t>
  </si>
  <si>
    <t>CW</t>
  </si>
  <si>
    <t>distance (adjusted)</t>
  </si>
  <si>
    <t>Equilibrium Method</t>
  </si>
  <si>
    <t>Equilibrium Position I:</t>
  </si>
  <si>
    <t>m</t>
  </si>
  <si>
    <t>Equilibrium Position II:</t>
  </si>
  <si>
    <r>
      <t>T</t>
    </r>
    <r>
      <rPr>
        <vertAlign val="subscript"/>
        <sz val="11"/>
        <color theme="1"/>
        <rFont val="Calibri"/>
        <family val="2"/>
        <scheme val="minor"/>
      </rPr>
      <t>avg</t>
    </r>
  </si>
  <si>
    <t>s</t>
  </si>
  <si>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S</t>
    </r>
  </si>
  <si>
    <t>r</t>
  </si>
  <si>
    <t>d</t>
  </si>
  <si>
    <t>b</t>
  </si>
  <si>
    <t>m1</t>
  </si>
  <si>
    <t>kg</t>
  </si>
  <si>
    <t>L</t>
  </si>
  <si>
    <t>β</t>
  </si>
  <si>
    <t>Calculated G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</si>
  <si>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kg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 xml:space="preserve"> s</t>
    </r>
    <r>
      <rPr>
        <vertAlign val="superscript"/>
        <sz val="11"/>
        <color theme="1"/>
        <rFont val="Calibri"/>
        <family val="2"/>
        <scheme val="minor"/>
      </rPr>
      <t>-2</t>
    </r>
  </si>
  <si>
    <t>Accepted G</t>
  </si>
  <si>
    <t>Deviation from Accepted</t>
  </si>
  <si>
    <t>Deviation(%)</t>
  </si>
  <si>
    <t>Corrected G</t>
  </si>
  <si>
    <t>Period</t>
  </si>
  <si>
    <t>Constant Acceleration Method</t>
  </si>
  <si>
    <r>
      <t>t</t>
    </r>
    <r>
      <rPr>
        <vertAlign val="superscript"/>
        <sz val="11"/>
        <color theme="1"/>
        <rFont val="Calibri"/>
        <family val="2"/>
        <scheme val="minor"/>
      </rPr>
      <t>2</t>
    </r>
  </si>
  <si>
    <r>
      <t>s</t>
    </r>
    <r>
      <rPr>
        <vertAlign val="superscript"/>
        <sz val="11"/>
        <color theme="1"/>
        <rFont val="Calibri"/>
        <family val="2"/>
        <scheme val="minor"/>
      </rPr>
      <t>2</t>
    </r>
  </si>
  <si>
    <t>a</t>
  </si>
  <si>
    <r>
      <t>ms</t>
    </r>
    <r>
      <rPr>
        <vertAlign val="superscript"/>
        <sz val="11"/>
        <color theme="1"/>
        <rFont val="Calibri"/>
        <family val="2"/>
        <scheme val="minor"/>
      </rPr>
      <t>-2</t>
    </r>
  </si>
  <si>
    <t>Deviation</t>
  </si>
  <si>
    <t>Dev. from Acc.</t>
  </si>
  <si>
    <t>Graph Things</t>
  </si>
  <si>
    <t>Acc.</t>
  </si>
  <si>
    <t>Delfection</t>
  </si>
  <si>
    <t>s (m)</t>
  </si>
  <si>
    <t>Time squared(s^2)</t>
  </si>
  <si>
    <t>adjusted time</t>
  </si>
  <si>
    <t>Aaron, Teddy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</si>
</sst>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%"/>
    <numFmt numFmtId="166" formatCode="0.000E+00"/>
  </numFmts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5" xfId="0" applyBorder="1"/>
    <xf numFmtId="0" fontId="0" fillId="0" borderId="1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10" xfId="0" applyBorder="1"/>
    <xf numFmtId="0" fontId="0" fillId="0" borderId="2" xfId="0" applyFill="1" applyBorder="1"/>
    <xf numFmtId="2" fontId="0" fillId="0" borderId="0" xfId="0" applyNumberFormat="1" applyBorder="1"/>
    <xf numFmtId="2" fontId="0" fillId="0" borderId="1" xfId="0" applyNumberFormat="1" applyBorder="1"/>
    <xf numFmtId="2" fontId="0" fillId="0" borderId="2" xfId="0" applyNumberFormat="1" applyBorder="1"/>
    <xf numFmtId="2" fontId="0" fillId="0" borderId="6" xfId="0" applyNumberFormat="1" applyBorder="1"/>
    <xf numFmtId="2" fontId="0" fillId="0" borderId="8" xfId="0" applyNumberFormat="1" applyBorder="1"/>
    <xf numFmtId="2" fontId="0" fillId="0" borderId="7" xfId="0" applyNumberFormat="1" applyBorder="1"/>
    <xf numFmtId="0" fontId="0" fillId="0" borderId="13" xfId="0" applyBorder="1"/>
    <xf numFmtId="0" fontId="0" fillId="0" borderId="12" xfId="0" applyBorder="1"/>
    <xf numFmtId="0" fontId="0" fillId="0" borderId="15" xfId="0" applyBorder="1"/>
    <xf numFmtId="164" fontId="0" fillId="0" borderId="0" xfId="0" applyNumberFormat="1" applyBorder="1"/>
    <xf numFmtId="0" fontId="0" fillId="0" borderId="14" xfId="0" applyBorder="1"/>
    <xf numFmtId="11" fontId="0" fillId="0" borderId="0" xfId="0" applyNumberFormat="1" applyBorder="1"/>
    <xf numFmtId="0" fontId="4" fillId="0" borderId="14" xfId="0" applyFont="1" applyBorder="1"/>
    <xf numFmtId="0" fontId="0" fillId="0" borderId="16" xfId="0" applyBorder="1"/>
    <xf numFmtId="0" fontId="0" fillId="0" borderId="17" xfId="0" applyBorder="1"/>
    <xf numFmtId="11" fontId="0" fillId="0" borderId="18" xfId="0" applyNumberFormat="1" applyBorder="1"/>
    <xf numFmtId="0" fontId="0" fillId="0" borderId="19" xfId="0" applyBorder="1"/>
    <xf numFmtId="0" fontId="0" fillId="0" borderId="20" xfId="0" applyBorder="1"/>
    <xf numFmtId="165" fontId="0" fillId="0" borderId="21" xfId="0" applyNumberFormat="1" applyBorder="1"/>
    <xf numFmtId="2" fontId="0" fillId="0" borderId="0" xfId="0" applyNumberFormat="1"/>
    <xf numFmtId="0" fontId="0" fillId="0" borderId="11" xfId="0" applyBorder="1"/>
    <xf numFmtId="166" fontId="0" fillId="0" borderId="0" xfId="0" applyNumberFormat="1" applyBorder="1"/>
    <xf numFmtId="0" fontId="0" fillId="0" borderId="2" xfId="0" applyBorder="1"/>
    <xf numFmtId="10" fontId="0" fillId="0" borderId="0" xfId="0" applyNumberFormat="1" applyBorder="1"/>
    <xf numFmtId="0" fontId="0" fillId="0" borderId="21" xfId="0" applyBorder="1"/>
    <xf numFmtId="11" fontId="0" fillId="0" borderId="15" xfId="0" applyNumberFormat="1" applyBorder="1"/>
    <xf numFmtId="11" fontId="0" fillId="0" borderId="20" xfId="0" applyNumberFormat="1" applyBorder="1"/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/>
    <xf numFmtId="0" fontId="0" fillId="0" borderId="12" xfId="0" applyBorder="1" applyAlignment="1"/>
    <xf numFmtId="0" fontId="0" fillId="0" borderId="14" xfId="0" applyBorder="1" applyAlignment="1"/>
    <xf numFmtId="0" fontId="0" fillId="0" borderId="15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Acceleration Method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numFmt formatCode="0.00E+00" sourceLinked="0"/>
            </c:trendlineLbl>
          </c:trendline>
          <c:xVal>
            <c:numRef>
              <c:f>Sheet1!$S$4:$S$8</c:f>
              <c:numCache>
                <c:formatCode>General</c:formatCode>
                <c:ptCount val="5"/>
                <c:pt idx="0">
                  <c:v>0</c:v>
                </c:pt>
                <c:pt idx="1">
                  <c:v>225</c:v>
                </c:pt>
                <c:pt idx="2">
                  <c:v>900</c:v>
                </c:pt>
                <c:pt idx="3">
                  <c:v>2025</c:v>
                </c:pt>
                <c:pt idx="4">
                  <c:v>3600</c:v>
                </c:pt>
              </c:numCache>
            </c:numRef>
          </c:xVal>
          <c:yVal>
            <c:numRef>
              <c:f>Sheet1!$T$4:$T$8</c:f>
              <c:numCache>
                <c:formatCode>0.00E+00</c:formatCode>
                <c:ptCount val="5"/>
                <c:pt idx="0">
                  <c:v>0</c:v>
                </c:pt>
                <c:pt idx="1">
                  <c:v>-8.88129485083038E-6</c:v>
                </c:pt>
                <c:pt idx="2">
                  <c:v>5.3287769104982263E-5</c:v>
                </c:pt>
                <c:pt idx="3">
                  <c:v>1.5986330731494679E-4</c:v>
                </c:pt>
                <c:pt idx="4">
                  <c:v>2.6999136346524344E-4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070976"/>
        <c:axId val="107072896"/>
      </c:scatterChart>
      <c:valAx>
        <c:axId val="107070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Squared (s^2)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7072896"/>
        <c:crosses val="autoZero"/>
        <c:crossBetween val="midCat"/>
      </c:valAx>
      <c:valAx>
        <c:axId val="1070728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Distance</a:t>
                </a:r>
                <a:r>
                  <a:rPr lang="en-US" baseline="0"/>
                  <a:t> (m)</a:t>
                </a:r>
                <a:endParaRPr lang="en-US"/>
              </a:p>
            </c:rich>
          </c:tx>
          <c:overlay val="0"/>
        </c:title>
        <c:numFmt formatCode="0.00E+00" sourceLinked="1"/>
        <c:majorTickMark val="out"/>
        <c:minorTickMark val="none"/>
        <c:tickLblPos val="nextTo"/>
        <c:crossAx val="107070976"/>
        <c:crosses val="autoZero"/>
        <c:crossBetween val="midCat"/>
      </c:valAx>
    </c:plotArea>
    <c:legend>
      <c:legendPos val="r"/>
      <c:legendEntry>
        <c:idx val="2"/>
        <c:delete val="1"/>
      </c:legendEntry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Equilibrium Method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CW to CCW</c:v>
          </c:tx>
          <c:xVal>
            <c:numRef>
              <c:f>Sheet1!$A$3:$A$100</c:f>
              <c:numCache>
                <c:formatCode>General</c:formatCode>
                <c:ptCount val="98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165</c:v>
                </c:pt>
                <c:pt idx="12">
                  <c:v>180</c:v>
                </c:pt>
                <c:pt idx="13">
                  <c:v>195</c:v>
                </c:pt>
                <c:pt idx="14">
                  <c:v>210</c:v>
                </c:pt>
                <c:pt idx="15">
                  <c:v>240</c:v>
                </c:pt>
                <c:pt idx="16">
                  <c:v>270</c:v>
                </c:pt>
                <c:pt idx="17">
                  <c:v>300</c:v>
                </c:pt>
                <c:pt idx="18">
                  <c:v>330</c:v>
                </c:pt>
                <c:pt idx="19">
                  <c:v>360</c:v>
                </c:pt>
                <c:pt idx="20">
                  <c:v>390</c:v>
                </c:pt>
                <c:pt idx="21">
                  <c:v>420</c:v>
                </c:pt>
                <c:pt idx="22">
                  <c:v>450</c:v>
                </c:pt>
                <c:pt idx="23">
                  <c:v>480</c:v>
                </c:pt>
                <c:pt idx="24">
                  <c:v>510</c:v>
                </c:pt>
                <c:pt idx="25">
                  <c:v>540</c:v>
                </c:pt>
                <c:pt idx="26">
                  <c:v>570</c:v>
                </c:pt>
                <c:pt idx="27">
                  <c:v>600</c:v>
                </c:pt>
                <c:pt idx="28">
                  <c:v>630</c:v>
                </c:pt>
                <c:pt idx="29">
                  <c:v>660</c:v>
                </c:pt>
                <c:pt idx="30">
                  <c:v>690</c:v>
                </c:pt>
                <c:pt idx="31">
                  <c:v>720</c:v>
                </c:pt>
                <c:pt idx="32">
                  <c:v>750</c:v>
                </c:pt>
                <c:pt idx="33">
                  <c:v>780</c:v>
                </c:pt>
                <c:pt idx="34">
                  <c:v>810</c:v>
                </c:pt>
                <c:pt idx="35">
                  <c:v>840</c:v>
                </c:pt>
                <c:pt idx="36">
                  <c:v>870</c:v>
                </c:pt>
                <c:pt idx="37">
                  <c:v>900</c:v>
                </c:pt>
                <c:pt idx="38">
                  <c:v>930</c:v>
                </c:pt>
                <c:pt idx="39">
                  <c:v>960</c:v>
                </c:pt>
                <c:pt idx="40">
                  <c:v>990</c:v>
                </c:pt>
                <c:pt idx="41">
                  <c:v>1020</c:v>
                </c:pt>
                <c:pt idx="42">
                  <c:v>1050</c:v>
                </c:pt>
                <c:pt idx="43">
                  <c:v>1080</c:v>
                </c:pt>
                <c:pt idx="44">
                  <c:v>1110</c:v>
                </c:pt>
                <c:pt idx="45">
                  <c:v>1140</c:v>
                </c:pt>
                <c:pt idx="46">
                  <c:v>1170</c:v>
                </c:pt>
                <c:pt idx="47">
                  <c:v>1220</c:v>
                </c:pt>
                <c:pt idx="48">
                  <c:v>1230</c:v>
                </c:pt>
                <c:pt idx="49">
                  <c:v>1260</c:v>
                </c:pt>
                <c:pt idx="50">
                  <c:v>1290</c:v>
                </c:pt>
                <c:pt idx="51">
                  <c:v>1320</c:v>
                </c:pt>
                <c:pt idx="52">
                  <c:v>1350</c:v>
                </c:pt>
                <c:pt idx="53">
                  <c:v>1380</c:v>
                </c:pt>
                <c:pt idx="54">
                  <c:v>1410</c:v>
                </c:pt>
                <c:pt idx="55">
                  <c:v>1440</c:v>
                </c:pt>
                <c:pt idx="56">
                  <c:v>1470</c:v>
                </c:pt>
                <c:pt idx="57">
                  <c:v>1500</c:v>
                </c:pt>
                <c:pt idx="58">
                  <c:v>1530</c:v>
                </c:pt>
                <c:pt idx="59">
                  <c:v>1560</c:v>
                </c:pt>
                <c:pt idx="60">
                  <c:v>1590</c:v>
                </c:pt>
                <c:pt idx="61">
                  <c:v>1620</c:v>
                </c:pt>
                <c:pt idx="62">
                  <c:v>1650</c:v>
                </c:pt>
                <c:pt idx="63">
                  <c:v>1680</c:v>
                </c:pt>
                <c:pt idx="64">
                  <c:v>1710</c:v>
                </c:pt>
                <c:pt idx="65">
                  <c:v>1740</c:v>
                </c:pt>
                <c:pt idx="66">
                  <c:v>1770</c:v>
                </c:pt>
                <c:pt idx="67">
                  <c:v>1800</c:v>
                </c:pt>
                <c:pt idx="68">
                  <c:v>1830</c:v>
                </c:pt>
                <c:pt idx="69">
                  <c:v>1860</c:v>
                </c:pt>
                <c:pt idx="70">
                  <c:v>1890</c:v>
                </c:pt>
                <c:pt idx="71">
                  <c:v>1920</c:v>
                </c:pt>
                <c:pt idx="72">
                  <c:v>1950</c:v>
                </c:pt>
                <c:pt idx="73">
                  <c:v>1980</c:v>
                </c:pt>
                <c:pt idx="74">
                  <c:v>2010</c:v>
                </c:pt>
                <c:pt idx="75">
                  <c:v>2040</c:v>
                </c:pt>
                <c:pt idx="76">
                  <c:v>2070</c:v>
                </c:pt>
                <c:pt idx="77">
                  <c:v>2100</c:v>
                </c:pt>
                <c:pt idx="78">
                  <c:v>2130</c:v>
                </c:pt>
                <c:pt idx="79">
                  <c:v>2160</c:v>
                </c:pt>
                <c:pt idx="80">
                  <c:v>2190</c:v>
                </c:pt>
                <c:pt idx="81">
                  <c:v>2220</c:v>
                </c:pt>
                <c:pt idx="82">
                  <c:v>2250</c:v>
                </c:pt>
                <c:pt idx="83">
                  <c:v>2280</c:v>
                </c:pt>
                <c:pt idx="84">
                  <c:v>2310</c:v>
                </c:pt>
                <c:pt idx="85">
                  <c:v>2340</c:v>
                </c:pt>
                <c:pt idx="86">
                  <c:v>2370</c:v>
                </c:pt>
                <c:pt idx="87">
                  <c:v>2400</c:v>
                </c:pt>
                <c:pt idx="88">
                  <c:v>2430</c:v>
                </c:pt>
                <c:pt idx="89">
                  <c:v>2460</c:v>
                </c:pt>
                <c:pt idx="90">
                  <c:v>2490</c:v>
                </c:pt>
                <c:pt idx="91">
                  <c:v>2520</c:v>
                </c:pt>
                <c:pt idx="92">
                  <c:v>2550</c:v>
                </c:pt>
                <c:pt idx="93">
                  <c:v>2580</c:v>
                </c:pt>
                <c:pt idx="94">
                  <c:v>2610</c:v>
                </c:pt>
                <c:pt idx="95">
                  <c:v>2640</c:v>
                </c:pt>
                <c:pt idx="96">
                  <c:v>2670</c:v>
                </c:pt>
                <c:pt idx="97">
                  <c:v>2700</c:v>
                </c:pt>
              </c:numCache>
            </c:numRef>
          </c:xVal>
          <c:yVal>
            <c:numRef>
              <c:f>Sheet1!$C$3:$C$100</c:f>
              <c:numCache>
                <c:formatCode>0.00</c:formatCode>
                <c:ptCount val="98"/>
                <c:pt idx="0">
                  <c:v>0</c:v>
                </c:pt>
                <c:pt idx="1">
                  <c:v>-1.2700000000000001E-3</c:v>
                </c:pt>
                <c:pt idx="2">
                  <c:v>7.6199999999999992E-3</c:v>
                </c:pt>
                <c:pt idx="3">
                  <c:v>2.2859999999999998E-2</c:v>
                </c:pt>
                <c:pt idx="4">
                  <c:v>3.8607999999999996E-2</c:v>
                </c:pt>
                <c:pt idx="5">
                  <c:v>6.1214000000000005E-2</c:v>
                </c:pt>
                <c:pt idx="6">
                  <c:v>8.5089999999999999E-2</c:v>
                </c:pt>
                <c:pt idx="7">
                  <c:v>0.11048999999999999</c:v>
                </c:pt>
                <c:pt idx="8">
                  <c:v>0.13461999999999999</c:v>
                </c:pt>
                <c:pt idx="9">
                  <c:v>0.15748000000000001</c:v>
                </c:pt>
                <c:pt idx="10">
                  <c:v>0.17652999999999999</c:v>
                </c:pt>
                <c:pt idx="11">
                  <c:v>0.19303999999999999</c:v>
                </c:pt>
                <c:pt idx="12">
                  <c:v>0.20319999999999999</c:v>
                </c:pt>
                <c:pt idx="13">
                  <c:v>0.20599399999999998</c:v>
                </c:pt>
                <c:pt idx="14">
                  <c:v>0.20447000000000001</c:v>
                </c:pt>
                <c:pt idx="15">
                  <c:v>0.18821399999999999</c:v>
                </c:pt>
                <c:pt idx="16">
                  <c:v>0.15493999999999999</c:v>
                </c:pt>
                <c:pt idx="17">
                  <c:v>0.1143</c:v>
                </c:pt>
                <c:pt idx="18">
                  <c:v>7.3659999999999989E-2</c:v>
                </c:pt>
                <c:pt idx="19">
                  <c:v>4.3179999999999996E-2</c:v>
                </c:pt>
                <c:pt idx="20">
                  <c:v>3.0987999999999998E-2</c:v>
                </c:pt>
                <c:pt idx="21">
                  <c:v>3.3020000000000001E-2</c:v>
                </c:pt>
                <c:pt idx="22">
                  <c:v>5.3339999999999999E-2</c:v>
                </c:pt>
                <c:pt idx="23">
                  <c:v>8.6106000000000002E-2</c:v>
                </c:pt>
                <c:pt idx="24">
                  <c:v>0.12191999999999999</c:v>
                </c:pt>
                <c:pt idx="25">
                  <c:v>0.15239999999999998</c:v>
                </c:pt>
                <c:pt idx="26">
                  <c:v>0.171704</c:v>
                </c:pt>
                <c:pt idx="27">
                  <c:v>0.17805399999999999</c:v>
                </c:pt>
                <c:pt idx="28">
                  <c:v>0.16763999999999998</c:v>
                </c:pt>
                <c:pt idx="29">
                  <c:v>0.146812</c:v>
                </c:pt>
                <c:pt idx="30">
                  <c:v>0.11683999999999999</c:v>
                </c:pt>
                <c:pt idx="31">
                  <c:v>9.1439999999999994E-2</c:v>
                </c:pt>
                <c:pt idx="32">
                  <c:v>6.8580000000000002E-2</c:v>
                </c:pt>
                <c:pt idx="33">
                  <c:v>5.5879999999999999E-2</c:v>
                </c:pt>
                <c:pt idx="34">
                  <c:v>5.6388000000000001E-2</c:v>
                </c:pt>
                <c:pt idx="35">
                  <c:v>6.6040000000000001E-2</c:v>
                </c:pt>
                <c:pt idx="36">
                  <c:v>8.788399999999999E-2</c:v>
                </c:pt>
                <c:pt idx="37">
                  <c:v>0.1143</c:v>
                </c:pt>
                <c:pt idx="38">
                  <c:v>0.13258799999999998</c:v>
                </c:pt>
                <c:pt idx="39">
                  <c:v>0.14985999999999999</c:v>
                </c:pt>
                <c:pt idx="40">
                  <c:v>0.15493999999999999</c:v>
                </c:pt>
                <c:pt idx="41">
                  <c:v>0.152146</c:v>
                </c:pt>
                <c:pt idx="42">
                  <c:v>0.11938</c:v>
                </c:pt>
                <c:pt idx="43">
                  <c:v>0.1016</c:v>
                </c:pt>
                <c:pt idx="44">
                  <c:v>8.4327999999999986E-2</c:v>
                </c:pt>
                <c:pt idx="45">
                  <c:v>7.3914000000000007E-2</c:v>
                </c:pt>
                <c:pt idx="46">
                  <c:v>7.1119999999999989E-2</c:v>
                </c:pt>
                <c:pt idx="47">
                  <c:v>8.6359999999999992E-2</c:v>
                </c:pt>
                <c:pt idx="48">
                  <c:v>9.1439999999999994E-2</c:v>
                </c:pt>
                <c:pt idx="49">
                  <c:v>0.10668</c:v>
                </c:pt>
                <c:pt idx="50">
                  <c:v>0.124968</c:v>
                </c:pt>
                <c:pt idx="51">
                  <c:v>0.13461999999999999</c:v>
                </c:pt>
                <c:pt idx="52">
                  <c:v>0.14300199999999999</c:v>
                </c:pt>
                <c:pt idx="53">
                  <c:v>0.139954</c:v>
                </c:pt>
                <c:pt idx="54">
                  <c:v>0.135128</c:v>
                </c:pt>
                <c:pt idx="55">
                  <c:v>0.11988799999999999</c:v>
                </c:pt>
                <c:pt idx="56">
                  <c:v>0.104394</c:v>
                </c:pt>
                <c:pt idx="57">
                  <c:v>9.4488000000000003E-2</c:v>
                </c:pt>
                <c:pt idx="58">
                  <c:v>8.6359999999999992E-2</c:v>
                </c:pt>
                <c:pt idx="59">
                  <c:v>8.3819999999999992E-2</c:v>
                </c:pt>
                <c:pt idx="60">
                  <c:v>8.8899999999999993E-2</c:v>
                </c:pt>
                <c:pt idx="61">
                  <c:v>9.6519999999999995E-2</c:v>
                </c:pt>
                <c:pt idx="62">
                  <c:v>0.10922</c:v>
                </c:pt>
                <c:pt idx="63">
                  <c:v>0.11811000000000001</c:v>
                </c:pt>
                <c:pt idx="64">
                  <c:v>0.128778</c:v>
                </c:pt>
                <c:pt idx="65">
                  <c:v>0.13233400000000001</c:v>
                </c:pt>
                <c:pt idx="66">
                  <c:v>0.130302</c:v>
                </c:pt>
                <c:pt idx="67">
                  <c:v>0.12750799999999998</c:v>
                </c:pt>
                <c:pt idx="68">
                  <c:v>0.11988799999999999</c:v>
                </c:pt>
                <c:pt idx="69">
                  <c:v>0.11353799999999999</c:v>
                </c:pt>
                <c:pt idx="70">
                  <c:v>0.1016</c:v>
                </c:pt>
                <c:pt idx="71">
                  <c:v>9.1693999999999998E-2</c:v>
                </c:pt>
                <c:pt idx="72">
                  <c:v>8.8646000000000003E-2</c:v>
                </c:pt>
                <c:pt idx="73">
                  <c:v>9.1948000000000002E-2</c:v>
                </c:pt>
                <c:pt idx="74">
                  <c:v>0.1016</c:v>
                </c:pt>
                <c:pt idx="75">
                  <c:v>0.10972800000000001</c:v>
                </c:pt>
                <c:pt idx="76">
                  <c:v>0.11683999999999999</c:v>
                </c:pt>
                <c:pt idx="77">
                  <c:v>0.12217399999999999</c:v>
                </c:pt>
                <c:pt idx="78">
                  <c:v>0.127</c:v>
                </c:pt>
                <c:pt idx="79">
                  <c:v>0.12827</c:v>
                </c:pt>
                <c:pt idx="80">
                  <c:v>0.12318999999999998</c:v>
                </c:pt>
                <c:pt idx="81">
                  <c:v>0.11556999999999999</c:v>
                </c:pt>
                <c:pt idx="82">
                  <c:v>0.10947399999999999</c:v>
                </c:pt>
                <c:pt idx="83">
                  <c:v>0.10210799999999999</c:v>
                </c:pt>
                <c:pt idx="84">
                  <c:v>9.7027999999999989E-2</c:v>
                </c:pt>
                <c:pt idx="85">
                  <c:v>9.3979999999999994E-2</c:v>
                </c:pt>
                <c:pt idx="86">
                  <c:v>9.6519999999999995E-2</c:v>
                </c:pt>
                <c:pt idx="87">
                  <c:v>0.10312399999999998</c:v>
                </c:pt>
                <c:pt idx="88">
                  <c:v>0.10922</c:v>
                </c:pt>
                <c:pt idx="89">
                  <c:v>0.11303000000000001</c:v>
                </c:pt>
                <c:pt idx="90">
                  <c:v>0.11683999999999999</c:v>
                </c:pt>
                <c:pt idx="91">
                  <c:v>0.12090399999999998</c:v>
                </c:pt>
                <c:pt idx="92">
                  <c:v>0.11938</c:v>
                </c:pt>
                <c:pt idx="93">
                  <c:v>0.11734799999999999</c:v>
                </c:pt>
                <c:pt idx="94">
                  <c:v>0.1143</c:v>
                </c:pt>
                <c:pt idx="95">
                  <c:v>0.11176</c:v>
                </c:pt>
                <c:pt idx="96">
                  <c:v>0.10744200000000001</c:v>
                </c:pt>
                <c:pt idx="97">
                  <c:v>0.11048999999999999</c:v>
                </c:pt>
              </c:numCache>
            </c:numRef>
          </c:yVal>
          <c:smooth val="0"/>
        </c:ser>
        <c:ser>
          <c:idx val="1"/>
          <c:order val="1"/>
          <c:tx>
            <c:v>CCW to CW</c:v>
          </c:tx>
          <c:xVal>
            <c:numRef>
              <c:f>Sheet1!$H$3:$H$100</c:f>
              <c:numCache>
                <c:formatCode>General</c:formatCode>
                <c:ptCount val="98"/>
                <c:pt idx="0">
                  <c:v>2715</c:v>
                </c:pt>
                <c:pt idx="1">
                  <c:v>2730</c:v>
                </c:pt>
                <c:pt idx="2">
                  <c:v>2745</c:v>
                </c:pt>
                <c:pt idx="3">
                  <c:v>2760</c:v>
                </c:pt>
                <c:pt idx="4">
                  <c:v>2775</c:v>
                </c:pt>
                <c:pt idx="5">
                  <c:v>2790</c:v>
                </c:pt>
                <c:pt idx="6">
                  <c:v>2805</c:v>
                </c:pt>
                <c:pt idx="7">
                  <c:v>2820</c:v>
                </c:pt>
                <c:pt idx="8">
                  <c:v>2835</c:v>
                </c:pt>
                <c:pt idx="9">
                  <c:v>2850</c:v>
                </c:pt>
                <c:pt idx="10">
                  <c:v>2865</c:v>
                </c:pt>
                <c:pt idx="11">
                  <c:v>2880</c:v>
                </c:pt>
                <c:pt idx="12">
                  <c:v>2895</c:v>
                </c:pt>
                <c:pt idx="13">
                  <c:v>2910</c:v>
                </c:pt>
                <c:pt idx="14">
                  <c:v>2925</c:v>
                </c:pt>
                <c:pt idx="15">
                  <c:v>2940</c:v>
                </c:pt>
                <c:pt idx="16">
                  <c:v>2955</c:v>
                </c:pt>
                <c:pt idx="17">
                  <c:v>2970</c:v>
                </c:pt>
                <c:pt idx="18">
                  <c:v>2985</c:v>
                </c:pt>
                <c:pt idx="19">
                  <c:v>3000</c:v>
                </c:pt>
                <c:pt idx="20">
                  <c:v>3015</c:v>
                </c:pt>
                <c:pt idx="21">
                  <c:v>3030</c:v>
                </c:pt>
                <c:pt idx="22">
                  <c:v>3045</c:v>
                </c:pt>
                <c:pt idx="23">
                  <c:v>3060</c:v>
                </c:pt>
                <c:pt idx="24">
                  <c:v>3075</c:v>
                </c:pt>
                <c:pt idx="25">
                  <c:v>3090</c:v>
                </c:pt>
                <c:pt idx="26">
                  <c:v>3105</c:v>
                </c:pt>
                <c:pt idx="27">
                  <c:v>3120</c:v>
                </c:pt>
                <c:pt idx="28">
                  <c:v>3135</c:v>
                </c:pt>
                <c:pt idx="29">
                  <c:v>3150</c:v>
                </c:pt>
                <c:pt idx="30">
                  <c:v>3165</c:v>
                </c:pt>
                <c:pt idx="31">
                  <c:v>3180</c:v>
                </c:pt>
                <c:pt idx="32">
                  <c:v>3195</c:v>
                </c:pt>
                <c:pt idx="33">
                  <c:v>3210</c:v>
                </c:pt>
                <c:pt idx="34">
                  <c:v>3225</c:v>
                </c:pt>
                <c:pt idx="35">
                  <c:v>3240</c:v>
                </c:pt>
                <c:pt idx="36">
                  <c:v>3255</c:v>
                </c:pt>
                <c:pt idx="37">
                  <c:v>3270</c:v>
                </c:pt>
                <c:pt idx="38">
                  <c:v>3285</c:v>
                </c:pt>
                <c:pt idx="39">
                  <c:v>3300</c:v>
                </c:pt>
                <c:pt idx="40">
                  <c:v>3315</c:v>
                </c:pt>
                <c:pt idx="41">
                  <c:v>3330</c:v>
                </c:pt>
                <c:pt idx="42">
                  <c:v>3345</c:v>
                </c:pt>
                <c:pt idx="43">
                  <c:v>3360</c:v>
                </c:pt>
                <c:pt idx="44">
                  <c:v>3375</c:v>
                </c:pt>
                <c:pt idx="45">
                  <c:v>3390</c:v>
                </c:pt>
                <c:pt idx="46">
                  <c:v>3405</c:v>
                </c:pt>
                <c:pt idx="47">
                  <c:v>3420</c:v>
                </c:pt>
                <c:pt idx="48">
                  <c:v>3435</c:v>
                </c:pt>
                <c:pt idx="49">
                  <c:v>3450</c:v>
                </c:pt>
                <c:pt idx="50">
                  <c:v>3465</c:v>
                </c:pt>
                <c:pt idx="51">
                  <c:v>3480</c:v>
                </c:pt>
                <c:pt idx="52">
                  <c:v>3495</c:v>
                </c:pt>
                <c:pt idx="53">
                  <c:v>3510</c:v>
                </c:pt>
                <c:pt idx="54">
                  <c:v>3525</c:v>
                </c:pt>
                <c:pt idx="55">
                  <c:v>3540</c:v>
                </c:pt>
                <c:pt idx="56">
                  <c:v>3555</c:v>
                </c:pt>
                <c:pt idx="57">
                  <c:v>3570</c:v>
                </c:pt>
                <c:pt idx="58">
                  <c:v>3585</c:v>
                </c:pt>
                <c:pt idx="59">
                  <c:v>3600</c:v>
                </c:pt>
                <c:pt idx="60">
                  <c:v>3615</c:v>
                </c:pt>
                <c:pt idx="61">
                  <c:v>3630</c:v>
                </c:pt>
                <c:pt idx="62">
                  <c:v>3645</c:v>
                </c:pt>
                <c:pt idx="63">
                  <c:v>3660</c:v>
                </c:pt>
                <c:pt idx="64">
                  <c:v>3675</c:v>
                </c:pt>
                <c:pt idx="65">
                  <c:v>3690</c:v>
                </c:pt>
                <c:pt idx="66">
                  <c:v>3705</c:v>
                </c:pt>
                <c:pt idx="67">
                  <c:v>3720</c:v>
                </c:pt>
                <c:pt idx="68">
                  <c:v>3735</c:v>
                </c:pt>
                <c:pt idx="69">
                  <c:v>3750</c:v>
                </c:pt>
                <c:pt idx="70">
                  <c:v>3765</c:v>
                </c:pt>
                <c:pt idx="71">
                  <c:v>3780</c:v>
                </c:pt>
                <c:pt idx="72">
                  <c:v>3795</c:v>
                </c:pt>
                <c:pt idx="73">
                  <c:v>3810</c:v>
                </c:pt>
                <c:pt idx="74">
                  <c:v>3825</c:v>
                </c:pt>
                <c:pt idx="75">
                  <c:v>3840</c:v>
                </c:pt>
                <c:pt idx="76">
                  <c:v>3855</c:v>
                </c:pt>
                <c:pt idx="77">
                  <c:v>3870</c:v>
                </c:pt>
                <c:pt idx="78">
                  <c:v>3885</c:v>
                </c:pt>
                <c:pt idx="79">
                  <c:v>3900</c:v>
                </c:pt>
                <c:pt idx="80">
                  <c:v>3915</c:v>
                </c:pt>
                <c:pt idx="81">
                  <c:v>3930</c:v>
                </c:pt>
                <c:pt idx="82">
                  <c:v>3945</c:v>
                </c:pt>
                <c:pt idx="83">
                  <c:v>3960</c:v>
                </c:pt>
                <c:pt idx="84">
                  <c:v>3975</c:v>
                </c:pt>
                <c:pt idx="85">
                  <c:v>3990</c:v>
                </c:pt>
                <c:pt idx="86">
                  <c:v>4005</c:v>
                </c:pt>
                <c:pt idx="87">
                  <c:v>4020</c:v>
                </c:pt>
                <c:pt idx="88">
                  <c:v>4035</c:v>
                </c:pt>
                <c:pt idx="89">
                  <c:v>4050</c:v>
                </c:pt>
                <c:pt idx="90">
                  <c:v>4065</c:v>
                </c:pt>
                <c:pt idx="91">
                  <c:v>4080</c:v>
                </c:pt>
                <c:pt idx="92">
                  <c:v>4095</c:v>
                </c:pt>
                <c:pt idx="93">
                  <c:v>4110</c:v>
                </c:pt>
                <c:pt idx="94">
                  <c:v>4125</c:v>
                </c:pt>
                <c:pt idx="95">
                  <c:v>4140</c:v>
                </c:pt>
                <c:pt idx="96">
                  <c:v>4155</c:v>
                </c:pt>
                <c:pt idx="97">
                  <c:v>4170</c:v>
                </c:pt>
              </c:numCache>
            </c:numRef>
          </c:xVal>
          <c:yVal>
            <c:numRef>
              <c:f>Sheet1!$F$3:$F$100</c:f>
              <c:numCache>
                <c:formatCode>0.00</c:formatCode>
                <c:ptCount val="98"/>
                <c:pt idx="0">
                  <c:v>0.118364</c:v>
                </c:pt>
                <c:pt idx="1">
                  <c:v>0.112776</c:v>
                </c:pt>
                <c:pt idx="2">
                  <c:v>0.10820399999999999</c:v>
                </c:pt>
                <c:pt idx="3">
                  <c:v>9.5503999999999992E-2</c:v>
                </c:pt>
                <c:pt idx="4">
                  <c:v>7.7724000000000001E-2</c:v>
                </c:pt>
                <c:pt idx="5">
                  <c:v>5.4864000000000003E-2</c:v>
                </c:pt>
                <c:pt idx="6">
                  <c:v>3.0987999999999991E-2</c:v>
                </c:pt>
                <c:pt idx="7">
                  <c:v>4.0640000000000034E-3</c:v>
                </c:pt>
                <c:pt idx="8">
                  <c:v>-2.1335999999999994E-2</c:v>
                </c:pt>
                <c:pt idx="9">
                  <c:v>-4.6735999999999993E-2</c:v>
                </c:pt>
                <c:pt idx="10">
                  <c:v>-6.7055999999999991E-2</c:v>
                </c:pt>
                <c:pt idx="11">
                  <c:v>-8.3566000000000001E-2</c:v>
                </c:pt>
                <c:pt idx="12">
                  <c:v>-9.4995999999999983E-2</c:v>
                </c:pt>
                <c:pt idx="13">
                  <c:v>-0.10007600000000001</c:v>
                </c:pt>
                <c:pt idx="14">
                  <c:v>-0.102108</c:v>
                </c:pt>
                <c:pt idx="15">
                  <c:v>-8.6868000000000001E-2</c:v>
                </c:pt>
                <c:pt idx="16">
                  <c:v>-5.3848E-2</c:v>
                </c:pt>
                <c:pt idx="17">
                  <c:v>-9.9059999999999912E-3</c:v>
                </c:pt>
                <c:pt idx="18">
                  <c:v>3.2003999999999991E-2</c:v>
                </c:pt>
                <c:pt idx="19">
                  <c:v>6.5023999999999998E-2</c:v>
                </c:pt>
                <c:pt idx="20">
                  <c:v>8.0771999999999983E-2</c:v>
                </c:pt>
                <c:pt idx="21">
                  <c:v>8.0264000000000002E-2</c:v>
                </c:pt>
                <c:pt idx="22">
                  <c:v>5.9943999999999997E-2</c:v>
                </c:pt>
                <c:pt idx="23">
                  <c:v>2.6924E-2</c:v>
                </c:pt>
                <c:pt idx="24">
                  <c:v>-8.1280000000000067E-3</c:v>
                </c:pt>
                <c:pt idx="25">
                  <c:v>-4.2926000000000006E-2</c:v>
                </c:pt>
                <c:pt idx="26">
                  <c:v>-6.4516000000000004E-2</c:v>
                </c:pt>
                <c:pt idx="27">
                  <c:v>-7.4676000000000006E-2</c:v>
                </c:pt>
                <c:pt idx="28">
                  <c:v>-6.4516000000000004E-2</c:v>
                </c:pt>
                <c:pt idx="29">
                  <c:v>-4.4196000000000006E-2</c:v>
                </c:pt>
                <c:pt idx="30">
                  <c:v>-1.6255999999999993E-2</c:v>
                </c:pt>
                <c:pt idx="31">
                  <c:v>1.6256000000000003E-2</c:v>
                </c:pt>
                <c:pt idx="32">
                  <c:v>4.1655999999999999E-2</c:v>
                </c:pt>
                <c:pt idx="33">
                  <c:v>5.4609999999999999E-2</c:v>
                </c:pt>
                <c:pt idx="34">
                  <c:v>5.5117999999999993E-2</c:v>
                </c:pt>
                <c:pt idx="35">
                  <c:v>4.7243999999999994E-2</c:v>
                </c:pt>
                <c:pt idx="36">
                  <c:v>2.4383999999999999E-2</c:v>
                </c:pt>
                <c:pt idx="37">
                  <c:v>-2.2859999999999964E-3</c:v>
                </c:pt>
                <c:pt idx="38">
                  <c:v>-2.5908000000000011E-2</c:v>
                </c:pt>
                <c:pt idx="39">
                  <c:v>-4.3687999999999991E-2</c:v>
                </c:pt>
                <c:pt idx="40">
                  <c:v>-5.1816000000000001E-2</c:v>
                </c:pt>
                <c:pt idx="41">
                  <c:v>-4.7751999999999996E-2</c:v>
                </c:pt>
                <c:pt idx="42">
                  <c:v>-3.4544000000000005E-2</c:v>
                </c:pt>
                <c:pt idx="43">
                  <c:v>-1.6255999999999993E-2</c:v>
                </c:pt>
                <c:pt idx="44">
                  <c:v>6.6039999999999944E-3</c:v>
                </c:pt>
                <c:pt idx="45">
                  <c:v>2.3114000000000003E-2</c:v>
                </c:pt>
                <c:pt idx="46">
                  <c:v>3.5559999999999994E-2</c:v>
                </c:pt>
                <c:pt idx="47">
                  <c:v>3.8353999999999992E-2</c:v>
                </c:pt>
                <c:pt idx="48">
                  <c:v>3.0733999999999997E-2</c:v>
                </c:pt>
                <c:pt idx="49">
                  <c:v>1.9557999999999999E-2</c:v>
                </c:pt>
                <c:pt idx="50">
                  <c:v>1.52399999999999E-3</c:v>
                </c:pt>
                <c:pt idx="51">
                  <c:v>-1.6255999999999993E-2</c:v>
                </c:pt>
                <c:pt idx="52">
                  <c:v>-2.8955999999999992E-2</c:v>
                </c:pt>
                <c:pt idx="53">
                  <c:v>-3.7846000000000005E-2</c:v>
                </c:pt>
                <c:pt idx="54">
                  <c:v>-3.530599999999999E-2</c:v>
                </c:pt>
                <c:pt idx="55">
                  <c:v>-2.7685999999999995E-2</c:v>
                </c:pt>
                <c:pt idx="56">
                  <c:v>-1.4985999999999996E-2</c:v>
                </c:pt>
                <c:pt idx="57">
                  <c:v>-5.080000000000117E-4</c:v>
                </c:pt>
                <c:pt idx="58">
                  <c:v>1.3461999999999995E-2</c:v>
                </c:pt>
                <c:pt idx="59">
                  <c:v>2.4130000000000002E-2</c:v>
                </c:pt>
                <c:pt idx="60">
                  <c:v>2.5653999999999993E-2</c:v>
                </c:pt>
                <c:pt idx="61">
                  <c:v>2.2606000000000001E-2</c:v>
                </c:pt>
                <c:pt idx="62">
                  <c:v>1.4224000000000001E-2</c:v>
                </c:pt>
                <c:pt idx="63">
                  <c:v>2.7940000000000078E-3</c:v>
                </c:pt>
                <c:pt idx="64">
                  <c:v>-9.144000000000008E-3</c:v>
                </c:pt>
                <c:pt idx="65">
                  <c:v>-2.0066000000000001E-2</c:v>
                </c:pt>
                <c:pt idx="66">
                  <c:v>-2.6162000000000005E-2</c:v>
                </c:pt>
                <c:pt idx="67">
                  <c:v>-2.6669999999999996E-2</c:v>
                </c:pt>
                <c:pt idx="68">
                  <c:v>-2.1335999999999994E-2</c:v>
                </c:pt>
                <c:pt idx="69">
                  <c:v>-1.3462000000000005E-2</c:v>
                </c:pt>
                <c:pt idx="70">
                  <c:v>-3.0480000000000025E-3</c:v>
                </c:pt>
                <c:pt idx="71">
                  <c:v>6.6039999999999944E-3</c:v>
                </c:pt>
                <c:pt idx="72">
                  <c:v>1.3207999999999999E-2</c:v>
                </c:pt>
                <c:pt idx="73">
                  <c:v>1.6764000000000005E-2</c:v>
                </c:pt>
                <c:pt idx="74">
                  <c:v>1.5240000000000002E-2</c:v>
                </c:pt>
                <c:pt idx="75">
                  <c:v>1.0414000000000003E-2</c:v>
                </c:pt>
                <c:pt idx="76">
                  <c:v>1.52399999999999E-3</c:v>
                </c:pt>
                <c:pt idx="77">
                  <c:v>-6.0960000000000051E-3</c:v>
                </c:pt>
                <c:pt idx="78">
                  <c:v>-1.3716000000000001E-2</c:v>
                </c:pt>
                <c:pt idx="79">
                  <c:v>-1.8287999999999992E-2</c:v>
                </c:pt>
                <c:pt idx="80">
                  <c:v>-2.0066000000000001E-2</c:v>
                </c:pt>
                <c:pt idx="81">
                  <c:v>-1.6510000000000007E-2</c:v>
                </c:pt>
                <c:pt idx="82">
                  <c:v>-1.1683999999999998E-2</c:v>
                </c:pt>
                <c:pt idx="83">
                  <c:v>-5.5879999999999931E-3</c:v>
                </c:pt>
                <c:pt idx="84">
                  <c:v>2.0320000000000017E-3</c:v>
                </c:pt>
                <c:pt idx="85">
                  <c:v>7.1120000000000063E-3</c:v>
                </c:pt>
                <c:pt idx="86">
                  <c:v>1.1176000000000009E-2</c:v>
                </c:pt>
                <c:pt idx="87">
                  <c:v>1.0160000000000009E-2</c:v>
                </c:pt>
                <c:pt idx="88">
                  <c:v>6.6039999999999944E-3</c:v>
                </c:pt>
                <c:pt idx="89">
                  <c:v>1.52399999999999E-3</c:v>
                </c:pt>
                <c:pt idx="90">
                  <c:v>-3.5559999999999919E-3</c:v>
                </c:pt>
                <c:pt idx="91">
                  <c:v>-9.3980000000000018E-3</c:v>
                </c:pt>
                <c:pt idx="92">
                  <c:v>-1.3716000000000001E-2</c:v>
                </c:pt>
                <c:pt idx="93">
                  <c:v>-1.5748000000000002E-2</c:v>
                </c:pt>
                <c:pt idx="94">
                  <c:v>-1.3716000000000001E-2</c:v>
                </c:pt>
                <c:pt idx="95">
                  <c:v>-8.8899999999999899E-3</c:v>
                </c:pt>
                <c:pt idx="96">
                  <c:v>-3.5559999999999919E-3</c:v>
                </c:pt>
                <c:pt idx="97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v>CW Equilibrium</c:v>
          </c:tx>
          <c:xVal>
            <c:numLit>
              <c:formatCode>General</c:formatCode>
              <c:ptCount val="2"/>
              <c:pt idx="0">
                <c:v>0</c:v>
              </c:pt>
              <c:pt idx="1">
                <c:v>5000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yVal>
          <c:smooth val="0"/>
        </c:ser>
        <c:ser>
          <c:idx val="3"/>
          <c:order val="3"/>
          <c:tx>
            <c:v>CCW Equilibrium</c:v>
          </c:tx>
          <c:xVal>
            <c:numLit>
              <c:formatCode>General</c:formatCode>
              <c:ptCount val="2"/>
              <c:pt idx="0">
                <c:v>0</c:v>
              </c:pt>
              <c:pt idx="1">
                <c:v>5000</c:v>
              </c:pt>
            </c:numLit>
          </c:xVal>
          <c:yVal>
            <c:numLit>
              <c:formatCode>General</c:formatCode>
              <c:ptCount val="2"/>
              <c:pt idx="0">
                <c:v>0.10900000000000001</c:v>
              </c:pt>
              <c:pt idx="1">
                <c:v>0.10900000000000001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515200"/>
        <c:axId val="160517120"/>
      </c:scatterChart>
      <c:valAx>
        <c:axId val="160515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60517120"/>
        <c:crosses val="autoZero"/>
        <c:crossBetween val="midCat"/>
      </c:valAx>
      <c:valAx>
        <c:axId val="1605171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Deflection</a:t>
                </a:r>
                <a:r>
                  <a:rPr lang="en-US" baseline="0"/>
                  <a:t> Distance (m)</a:t>
                </a:r>
                <a:endParaRPr lang="en-US"/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605152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114300</xdr:colOff>
      <xdr:row>14</xdr:row>
      <xdr:rowOff>171450</xdr:rowOff>
    </xdr:from>
    <xdr:to>
      <xdr:col>23</xdr:col>
      <xdr:colOff>457200</xdr:colOff>
      <xdr:row>30</xdr:row>
      <xdr:rowOff>123825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57149</xdr:colOff>
      <xdr:row>20</xdr:row>
      <xdr:rowOff>180975</xdr:rowOff>
    </xdr:from>
    <xdr:to>
      <xdr:col>16</xdr:col>
      <xdr:colOff>9525</xdr:colOff>
      <xdr:row>38</xdr:row>
      <xdr:rowOff>104775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03"/>
  <sheetViews>
    <sheetView tabSelected="1" topLeftCell="F85" workbookViewId="0">
      <selection activeCell="F103" sqref="F103"/>
    </sheetView>
  </sheetViews>
  <sheetFormatPr defaultRowHeight="15" x14ac:dyDescent="0.25"/>
  <cols>
    <col min="2" max="2" width="12.140625" customWidth="1"/>
    <col min="3" max="3" width="12.28515625" customWidth="1"/>
    <col min="4" max="4" width="13.28515625" customWidth="1"/>
    <col min="5" max="5" width="18.85546875" customWidth="1"/>
    <col min="6" max="6" width="14.7109375" customWidth="1"/>
    <col min="10" max="10" width="22.7109375" customWidth="1"/>
    <col min="11" max="11" width="22" customWidth="1"/>
    <col min="12" max="12" width="17.7109375" customWidth="1"/>
    <col min="16" max="16" width="9.5703125" bestFit="1" customWidth="1"/>
    <col min="19" max="19" width="14.85546875" customWidth="1"/>
    <col min="20" max="20" width="12.7109375" bestFit="1" customWidth="1"/>
  </cols>
  <sheetData>
    <row r="1" spans="1:22" ht="15.75" thickBot="1" x14ac:dyDescent="0.3">
      <c r="B1" s="35" t="s">
        <v>0</v>
      </c>
      <c r="C1" s="36"/>
      <c r="D1" s="35" t="s">
        <v>4</v>
      </c>
      <c r="E1" s="36"/>
      <c r="F1" s="37"/>
      <c r="G1" t="s">
        <v>26</v>
      </c>
      <c r="H1" t="s">
        <v>39</v>
      </c>
      <c r="I1" s="38" t="s">
        <v>6</v>
      </c>
      <c r="J1" s="39"/>
      <c r="K1" s="14"/>
      <c r="L1" s="15"/>
      <c r="N1" s="28" t="s">
        <v>27</v>
      </c>
      <c r="O1" s="14"/>
      <c r="P1" s="14"/>
      <c r="Q1" s="15"/>
      <c r="S1" s="28" t="s">
        <v>34</v>
      </c>
      <c r="T1" s="14"/>
      <c r="U1" s="14"/>
      <c r="V1" s="15"/>
    </row>
    <row r="2" spans="1:22" x14ac:dyDescent="0.25">
      <c r="A2" t="s">
        <v>1</v>
      </c>
      <c r="B2" s="1" t="s">
        <v>2</v>
      </c>
      <c r="C2" s="6" t="s">
        <v>3</v>
      </c>
      <c r="D2" s="2" t="s">
        <v>2</v>
      </c>
      <c r="E2" s="4" t="s">
        <v>5</v>
      </c>
      <c r="F2" s="7" t="s">
        <v>3</v>
      </c>
      <c r="G2">
        <f>45*60/7</f>
        <v>385.71428571428572</v>
      </c>
      <c r="I2" s="40" t="s">
        <v>7</v>
      </c>
      <c r="J2" s="41"/>
      <c r="K2" s="27">
        <f>AVERAGE(C3:C100)</f>
        <v>0.10909040816326532</v>
      </c>
      <c r="L2" s="16" t="s">
        <v>8</v>
      </c>
      <c r="N2" s="21" t="s">
        <v>11</v>
      </c>
      <c r="O2" s="22"/>
      <c r="P2" s="29">
        <f>T12</f>
        <v>9.4141725418802008E-4</v>
      </c>
      <c r="Q2" s="30" t="s">
        <v>8</v>
      </c>
      <c r="S2" s="28" t="s">
        <v>35</v>
      </c>
      <c r="T2" s="15"/>
      <c r="U2" s="14" t="s">
        <v>36</v>
      </c>
      <c r="V2" s="15"/>
    </row>
    <row r="3" spans="1:22" ht="17.25" x14ac:dyDescent="0.25">
      <c r="A3">
        <v>0</v>
      </c>
      <c r="B3" s="2">
        <v>0</v>
      </c>
      <c r="C3" s="8">
        <f>B3*0.0254</f>
        <v>0</v>
      </c>
      <c r="D3" s="9">
        <v>-0.2</v>
      </c>
      <c r="E3" s="8">
        <f t="shared" ref="E3:E66" si="0">-(D3-4.46)</f>
        <v>4.66</v>
      </c>
      <c r="F3" s="10">
        <f>E3*0.0254</f>
        <v>0.118364</v>
      </c>
      <c r="H3">
        <f>A100+15</f>
        <v>2715</v>
      </c>
      <c r="I3" s="40" t="s">
        <v>9</v>
      </c>
      <c r="J3" s="41"/>
      <c r="K3" s="27">
        <f>AVERAGE(F3:F100)</f>
        <v>-1.005632653061226E-3</v>
      </c>
      <c r="L3" s="16" t="s">
        <v>8</v>
      </c>
      <c r="M3" s="27"/>
      <c r="N3" s="18" t="s">
        <v>28</v>
      </c>
      <c r="O3" s="16"/>
      <c r="P3" s="19">
        <f>S12</f>
        <v>14400</v>
      </c>
      <c r="Q3" s="30" t="s">
        <v>29</v>
      </c>
      <c r="S3" s="28" t="s">
        <v>38</v>
      </c>
      <c r="T3" s="15" t="s">
        <v>37</v>
      </c>
      <c r="U3" s="4">
        <f>0</f>
        <v>0</v>
      </c>
      <c r="V3" s="16">
        <f>K3*100</f>
        <v>-0.1005632653061226</v>
      </c>
    </row>
    <row r="4" spans="1:22" ht="18" x14ac:dyDescent="0.35">
      <c r="A4">
        <v>15</v>
      </c>
      <c r="B4" s="2">
        <v>-0.05</v>
      </c>
      <c r="C4" s="8">
        <f t="shared" ref="C4:C67" si="1">B4*0.0254</f>
        <v>-1.2700000000000001E-3</v>
      </c>
      <c r="D4" s="9">
        <v>0.02</v>
      </c>
      <c r="E4" s="8">
        <f t="shared" si="0"/>
        <v>4.4400000000000004</v>
      </c>
      <c r="F4" s="10">
        <f t="shared" ref="F4:F67" si="2">E4*0.0254</f>
        <v>0.112776</v>
      </c>
      <c r="H4">
        <f>H3+15</f>
        <v>2730</v>
      </c>
      <c r="I4" s="18" t="s">
        <v>10</v>
      </c>
      <c r="J4" s="16"/>
      <c r="K4" s="8">
        <f>G2</f>
        <v>385.71428571428572</v>
      </c>
      <c r="L4" s="16" t="s">
        <v>11</v>
      </c>
      <c r="N4" s="18" t="s">
        <v>14</v>
      </c>
      <c r="O4" s="16"/>
      <c r="P4" s="4">
        <v>0.05</v>
      </c>
      <c r="Q4" s="30" t="s">
        <v>8</v>
      </c>
      <c r="S4" s="18">
        <v>0</v>
      </c>
      <c r="T4" s="33">
        <f>C3*$P$4/($P$5)</f>
        <v>0</v>
      </c>
      <c r="U4" s="4">
        <f>12000</f>
        <v>12000</v>
      </c>
      <c r="V4" s="16">
        <f>K3*100</f>
        <v>-0.1005632653061226</v>
      </c>
    </row>
    <row r="5" spans="1:22" x14ac:dyDescent="0.25">
      <c r="A5">
        <f>A4+15</f>
        <v>30</v>
      </c>
      <c r="B5" s="2">
        <v>0.3</v>
      </c>
      <c r="C5" s="8">
        <f t="shared" si="1"/>
        <v>7.6199999999999992E-3</v>
      </c>
      <c r="D5" s="9">
        <v>0.2</v>
      </c>
      <c r="E5" s="8">
        <f t="shared" si="0"/>
        <v>4.26</v>
      </c>
      <c r="F5" s="10">
        <f t="shared" si="2"/>
        <v>0.10820399999999999</v>
      </c>
      <c r="H5">
        <f t="shared" ref="H5:H68" si="3">H4+15</f>
        <v>2745</v>
      </c>
      <c r="I5" s="18" t="s">
        <v>12</v>
      </c>
      <c r="J5" s="16"/>
      <c r="K5" s="17">
        <f>K2-K3</f>
        <v>0.11009604081632654</v>
      </c>
      <c r="L5" s="16" t="s">
        <v>8</v>
      </c>
      <c r="N5" s="18" t="s">
        <v>18</v>
      </c>
      <c r="O5" s="16"/>
      <c r="P5" s="8">
        <v>7.1498583333333334</v>
      </c>
      <c r="Q5" s="30" t="s">
        <v>8</v>
      </c>
      <c r="S5" s="18">
        <f>15^2</f>
        <v>225</v>
      </c>
      <c r="T5" s="33">
        <f>C4*$P$4/($P$5)</f>
        <v>-8.88129485083038E-6</v>
      </c>
      <c r="U5" s="4">
        <v>0</v>
      </c>
      <c r="V5" s="16">
        <f>K2*100</f>
        <v>10.909040816326531</v>
      </c>
    </row>
    <row r="6" spans="1:22" ht="17.25" x14ac:dyDescent="0.25">
      <c r="A6">
        <f t="shared" ref="A6:A17" si="4">A5+15</f>
        <v>45</v>
      </c>
      <c r="B6" s="2">
        <v>0.9</v>
      </c>
      <c r="C6" s="8">
        <f t="shared" si="1"/>
        <v>2.2859999999999998E-2</v>
      </c>
      <c r="D6" s="9">
        <v>0.7</v>
      </c>
      <c r="E6" s="8">
        <f t="shared" si="0"/>
        <v>3.76</v>
      </c>
      <c r="F6" s="10">
        <f t="shared" si="2"/>
        <v>9.5503999999999992E-2</v>
      </c>
      <c r="H6">
        <f t="shared" si="3"/>
        <v>2760</v>
      </c>
      <c r="I6" s="18" t="s">
        <v>13</v>
      </c>
      <c r="J6" s="16"/>
      <c r="K6" s="19">
        <v>9.5500000000000012E-3</v>
      </c>
      <c r="L6" s="16" t="s">
        <v>8</v>
      </c>
      <c r="N6" s="18" t="s">
        <v>30</v>
      </c>
      <c r="O6" s="16"/>
      <c r="P6" s="19">
        <f>7.96*10^-8</f>
        <v>7.9599999999999998E-8</v>
      </c>
      <c r="Q6" s="30" t="s">
        <v>31</v>
      </c>
      <c r="S6" s="18">
        <f>30^2</f>
        <v>900</v>
      </c>
      <c r="T6" s="33">
        <f>C5*$P$4/($P$5)</f>
        <v>5.3287769104982263E-5</v>
      </c>
      <c r="U6" s="4">
        <v>12000</v>
      </c>
      <c r="V6" s="16">
        <f>K2*100</f>
        <v>10.909040816326531</v>
      </c>
    </row>
    <row r="7" spans="1:22" x14ac:dyDescent="0.25">
      <c r="A7">
        <f t="shared" si="4"/>
        <v>60</v>
      </c>
      <c r="B7" s="2">
        <v>1.52</v>
      </c>
      <c r="C7" s="8">
        <f t="shared" si="1"/>
        <v>3.8607999999999996E-2</v>
      </c>
      <c r="D7" s="9">
        <v>1.4</v>
      </c>
      <c r="E7" s="8">
        <f t="shared" si="0"/>
        <v>3.06</v>
      </c>
      <c r="F7" s="10">
        <f t="shared" si="2"/>
        <v>7.7724000000000001E-2</v>
      </c>
      <c r="H7">
        <f t="shared" si="3"/>
        <v>2775</v>
      </c>
      <c r="I7" s="18" t="s">
        <v>14</v>
      </c>
      <c r="J7" s="16"/>
      <c r="K7" s="4">
        <v>0.05</v>
      </c>
      <c r="L7" s="16" t="s">
        <v>8</v>
      </c>
      <c r="N7" s="18" t="s">
        <v>15</v>
      </c>
      <c r="O7" s="16"/>
      <c r="P7" s="4">
        <v>4.65E-2</v>
      </c>
      <c r="Q7" s="30" t="s">
        <v>8</v>
      </c>
      <c r="S7" s="18">
        <f>45^2</f>
        <v>2025</v>
      </c>
      <c r="T7" s="33">
        <f t="shared" ref="T7:T11" si="5">C6*$P$4/($P$5)</f>
        <v>1.5986330731494679E-4</v>
      </c>
      <c r="U7" s="4"/>
      <c r="V7" s="16"/>
    </row>
    <row r="8" spans="1:22" x14ac:dyDescent="0.25">
      <c r="A8">
        <f t="shared" si="4"/>
        <v>75</v>
      </c>
      <c r="B8" s="2">
        <v>2.41</v>
      </c>
      <c r="C8" s="8">
        <f t="shared" si="1"/>
        <v>6.1214000000000005E-2</v>
      </c>
      <c r="D8" s="9">
        <v>2.2999999999999998</v>
      </c>
      <c r="E8" s="8">
        <f t="shared" si="0"/>
        <v>2.16</v>
      </c>
      <c r="F8" s="10">
        <f t="shared" si="2"/>
        <v>5.4864000000000003E-2</v>
      </c>
      <c r="H8">
        <f t="shared" si="3"/>
        <v>2790</v>
      </c>
      <c r="I8" s="18" t="s">
        <v>15</v>
      </c>
      <c r="J8" s="16"/>
      <c r="K8" s="4">
        <v>4.65E-2</v>
      </c>
      <c r="L8" s="16" t="s">
        <v>8</v>
      </c>
      <c r="N8" s="18" t="s">
        <v>16</v>
      </c>
      <c r="O8" s="16"/>
      <c r="P8" s="4">
        <v>1.5</v>
      </c>
      <c r="Q8" s="30" t="s">
        <v>17</v>
      </c>
      <c r="S8" s="18">
        <f>60^2</f>
        <v>3600</v>
      </c>
      <c r="T8" s="33">
        <f t="shared" si="5"/>
        <v>2.6999136346524344E-4</v>
      </c>
      <c r="U8" s="4"/>
      <c r="V8" s="16"/>
    </row>
    <row r="9" spans="1:22" x14ac:dyDescent="0.25">
      <c r="A9">
        <f t="shared" si="4"/>
        <v>90</v>
      </c>
      <c r="B9" s="2">
        <v>3.35</v>
      </c>
      <c r="C9" s="8">
        <f t="shared" si="1"/>
        <v>8.5089999999999999E-2</v>
      </c>
      <c r="D9" s="9">
        <v>3.24</v>
      </c>
      <c r="E9" s="8">
        <f t="shared" si="0"/>
        <v>1.2199999999999998</v>
      </c>
      <c r="F9" s="10">
        <f t="shared" si="2"/>
        <v>3.0987999999999991E-2</v>
      </c>
      <c r="H9">
        <f t="shared" si="3"/>
        <v>2805</v>
      </c>
      <c r="I9" s="18" t="s">
        <v>16</v>
      </c>
      <c r="J9" s="16"/>
      <c r="K9" s="4">
        <v>1.5</v>
      </c>
      <c r="L9" s="16" t="s">
        <v>17</v>
      </c>
      <c r="N9" s="18"/>
      <c r="O9" s="16"/>
      <c r="P9" s="4"/>
      <c r="Q9" s="30"/>
      <c r="S9" s="18">
        <f>75^2</f>
        <v>5625</v>
      </c>
      <c r="T9" s="33">
        <f t="shared" si="5"/>
        <v>4.2807841181002426E-4</v>
      </c>
      <c r="U9" s="4"/>
      <c r="V9" s="16"/>
    </row>
    <row r="10" spans="1:22" x14ac:dyDescent="0.25">
      <c r="A10">
        <f t="shared" si="4"/>
        <v>105</v>
      </c>
      <c r="B10" s="2">
        <v>4.3499999999999996</v>
      </c>
      <c r="C10" s="8">
        <f t="shared" si="1"/>
        <v>0.11048999999999999</v>
      </c>
      <c r="D10" s="9">
        <v>4.3</v>
      </c>
      <c r="E10" s="8">
        <f t="shared" si="0"/>
        <v>0.16000000000000014</v>
      </c>
      <c r="F10" s="10">
        <f t="shared" si="2"/>
        <v>4.0640000000000034E-3</v>
      </c>
      <c r="H10">
        <f t="shared" si="3"/>
        <v>2820</v>
      </c>
      <c r="I10" s="18" t="s">
        <v>18</v>
      </c>
      <c r="J10" s="16"/>
      <c r="K10" s="8">
        <v>7.1498583333333334</v>
      </c>
      <c r="L10" s="16" t="s">
        <v>8</v>
      </c>
      <c r="N10" s="18"/>
      <c r="O10" s="16"/>
      <c r="P10" s="4"/>
      <c r="Q10" s="30"/>
      <c r="S10" s="18">
        <f>90^2</f>
        <v>8100</v>
      </c>
      <c r="T10" s="33">
        <f t="shared" si="5"/>
        <v>5.9504675500563538E-4</v>
      </c>
      <c r="U10" s="4"/>
      <c r="V10" s="16"/>
    </row>
    <row r="11" spans="1:22" x14ac:dyDescent="0.25">
      <c r="A11">
        <f t="shared" si="4"/>
        <v>120</v>
      </c>
      <c r="B11" s="2">
        <v>5.3</v>
      </c>
      <c r="C11" s="8">
        <f t="shared" si="1"/>
        <v>0.13461999999999999</v>
      </c>
      <c r="D11" s="9">
        <v>5.3</v>
      </c>
      <c r="E11" s="8">
        <f t="shared" si="0"/>
        <v>-0.83999999999999986</v>
      </c>
      <c r="F11" s="10">
        <f t="shared" si="2"/>
        <v>-2.1335999999999994E-2</v>
      </c>
      <c r="H11">
        <f t="shared" si="3"/>
        <v>2835</v>
      </c>
      <c r="I11" s="20" t="s">
        <v>19</v>
      </c>
      <c r="J11" s="16"/>
      <c r="K11" s="17">
        <f>K8^3/(K8^2+4*K7^2)^(3/2)</f>
        <v>7.4961448382437679E-2</v>
      </c>
      <c r="L11" s="16"/>
      <c r="N11" s="18"/>
      <c r="O11" s="16"/>
      <c r="P11" s="4"/>
      <c r="Q11" s="30"/>
      <c r="S11" s="18">
        <f>105^2</f>
        <v>11025</v>
      </c>
      <c r="T11" s="33">
        <f t="shared" si="5"/>
        <v>7.726726520222428E-4</v>
      </c>
      <c r="U11" s="4"/>
      <c r="V11" s="16"/>
    </row>
    <row r="12" spans="1:22" x14ac:dyDescent="0.25">
      <c r="A12">
        <f t="shared" si="4"/>
        <v>135</v>
      </c>
      <c r="B12" s="2">
        <v>6.2</v>
      </c>
      <c r="C12" s="8">
        <f t="shared" si="1"/>
        <v>0.15748000000000001</v>
      </c>
      <c r="D12" s="9">
        <v>6.3</v>
      </c>
      <c r="E12" s="8">
        <f t="shared" si="0"/>
        <v>-1.8399999999999999</v>
      </c>
      <c r="F12" s="10">
        <f t="shared" si="2"/>
        <v>-4.6735999999999993E-2</v>
      </c>
      <c r="H12">
        <f t="shared" si="3"/>
        <v>2850</v>
      </c>
      <c r="I12" s="18"/>
      <c r="J12" s="16"/>
      <c r="K12" s="4"/>
      <c r="L12" s="16"/>
      <c r="N12" s="18"/>
      <c r="O12" s="16"/>
      <c r="P12" s="4"/>
      <c r="Q12" s="30"/>
      <c r="S12" s="24">
        <f>120^2</f>
        <v>14400</v>
      </c>
      <c r="T12" s="34">
        <f>C11*$P$4/($P$5)</f>
        <v>9.4141725418802008E-4</v>
      </c>
      <c r="U12" s="32"/>
      <c r="V12" s="25"/>
    </row>
    <row r="13" spans="1:22" ht="17.25" x14ac:dyDescent="0.25">
      <c r="A13">
        <f t="shared" si="4"/>
        <v>150</v>
      </c>
      <c r="B13" s="2">
        <v>6.95</v>
      </c>
      <c r="C13" s="8">
        <f t="shared" si="1"/>
        <v>0.17652999999999999</v>
      </c>
      <c r="D13" s="9">
        <v>7.1</v>
      </c>
      <c r="E13" s="8">
        <f t="shared" si="0"/>
        <v>-2.6399999999999997</v>
      </c>
      <c r="F13" s="10">
        <f t="shared" si="2"/>
        <v>-6.7055999999999991E-2</v>
      </c>
      <c r="H13">
        <f t="shared" si="3"/>
        <v>2865</v>
      </c>
      <c r="I13" s="21" t="s">
        <v>20</v>
      </c>
      <c r="J13" s="22"/>
      <c r="K13" s="23">
        <f>PI()^2*K8^2*K7*K5/(K9*K4^2*K10)</f>
        <v>7.3625322961456747E-11</v>
      </c>
      <c r="L13" s="22" t="s">
        <v>21</v>
      </c>
      <c r="N13" s="21" t="s">
        <v>20</v>
      </c>
      <c r="O13" s="22"/>
      <c r="P13" s="23">
        <f>P7^2*P6/(2*P8)</f>
        <v>5.7371700000000004E-11</v>
      </c>
      <c r="Q13" s="22" t="s">
        <v>21</v>
      </c>
    </row>
    <row r="14" spans="1:22" ht="17.25" x14ac:dyDescent="0.25">
      <c r="A14">
        <f t="shared" si="4"/>
        <v>165</v>
      </c>
      <c r="B14" s="2">
        <v>7.6</v>
      </c>
      <c r="C14" s="8">
        <f t="shared" si="1"/>
        <v>0.19303999999999999</v>
      </c>
      <c r="D14" s="9">
        <v>7.75</v>
      </c>
      <c r="E14" s="8">
        <f t="shared" si="0"/>
        <v>-3.29</v>
      </c>
      <c r="F14" s="10">
        <f t="shared" si="2"/>
        <v>-8.3566000000000001E-2</v>
      </c>
      <c r="H14">
        <f t="shared" si="3"/>
        <v>2880</v>
      </c>
      <c r="I14" s="18" t="s">
        <v>22</v>
      </c>
      <c r="J14" s="16"/>
      <c r="K14" s="19">
        <v>6.6729999999999999E-11</v>
      </c>
      <c r="L14" s="16" t="s">
        <v>21</v>
      </c>
      <c r="N14" s="18" t="s">
        <v>22</v>
      </c>
      <c r="O14" s="16"/>
      <c r="P14" s="19">
        <v>6.6729999999999999E-11</v>
      </c>
      <c r="Q14" s="16" t="s">
        <v>21</v>
      </c>
    </row>
    <row r="15" spans="1:22" ht="17.25" x14ac:dyDescent="0.25">
      <c r="A15">
        <f t="shared" si="4"/>
        <v>180</v>
      </c>
      <c r="B15" s="2">
        <v>8</v>
      </c>
      <c r="C15" s="8">
        <f t="shared" si="1"/>
        <v>0.20319999999999999</v>
      </c>
      <c r="D15" s="9">
        <v>8.1999999999999993</v>
      </c>
      <c r="E15" s="8">
        <f t="shared" si="0"/>
        <v>-3.7399999999999993</v>
      </c>
      <c r="F15" s="10">
        <f t="shared" si="2"/>
        <v>-9.4995999999999983E-2</v>
      </c>
      <c r="H15">
        <f t="shared" si="3"/>
        <v>2895</v>
      </c>
      <c r="I15" s="18" t="s">
        <v>23</v>
      </c>
      <c r="J15" s="16"/>
      <c r="K15" s="19">
        <f>K13-K14</f>
        <v>6.8953229614567486E-12</v>
      </c>
      <c r="L15" s="16" t="s">
        <v>21</v>
      </c>
      <c r="N15" s="18" t="s">
        <v>32</v>
      </c>
      <c r="O15" s="16"/>
      <c r="P15" s="19">
        <f>P13-P14</f>
        <v>-9.358299999999995E-12</v>
      </c>
      <c r="Q15" s="16" t="s">
        <v>21</v>
      </c>
    </row>
    <row r="16" spans="1:22" x14ac:dyDescent="0.25">
      <c r="A16">
        <f t="shared" si="4"/>
        <v>195</v>
      </c>
      <c r="B16" s="2">
        <v>8.11</v>
      </c>
      <c r="C16" s="8">
        <f t="shared" si="1"/>
        <v>0.20599399999999998</v>
      </c>
      <c r="D16" s="9">
        <v>8.4</v>
      </c>
      <c r="E16" s="8">
        <f t="shared" si="0"/>
        <v>-3.9400000000000004</v>
      </c>
      <c r="F16" s="10">
        <f t="shared" si="2"/>
        <v>-0.10007600000000001</v>
      </c>
      <c r="H16">
        <f t="shared" si="3"/>
        <v>2910</v>
      </c>
      <c r="I16" s="24" t="s">
        <v>24</v>
      </c>
      <c r="J16" s="25"/>
      <c r="K16" s="26">
        <f>1-K14/K13</f>
        <v>9.3654230421053475E-2</v>
      </c>
      <c r="L16" s="25"/>
      <c r="N16" s="24" t="s">
        <v>24</v>
      </c>
      <c r="O16" s="25"/>
      <c r="P16" s="26">
        <f>1-P14/P13</f>
        <v>-0.16311700716555366</v>
      </c>
      <c r="Q16" s="25"/>
    </row>
    <row r="17" spans="1:17" x14ac:dyDescent="0.25">
      <c r="A17">
        <f t="shared" si="4"/>
        <v>210</v>
      </c>
      <c r="B17" s="2">
        <v>8.0500000000000007</v>
      </c>
      <c r="C17" s="8">
        <f t="shared" si="1"/>
        <v>0.20447000000000001</v>
      </c>
      <c r="D17" s="9">
        <v>8.48</v>
      </c>
      <c r="E17" s="8">
        <f t="shared" si="0"/>
        <v>-4.0200000000000005</v>
      </c>
      <c r="F17" s="10">
        <f t="shared" si="2"/>
        <v>-0.102108</v>
      </c>
      <c r="H17">
        <f t="shared" si="3"/>
        <v>2925</v>
      </c>
      <c r="I17" s="18"/>
      <c r="J17" s="16"/>
      <c r="K17" s="4"/>
      <c r="L17" s="16"/>
      <c r="N17" s="18"/>
      <c r="O17" s="16"/>
      <c r="P17" s="31"/>
      <c r="Q17" s="30"/>
    </row>
    <row r="18" spans="1:17" ht="17.25" x14ac:dyDescent="0.25">
      <c r="A18">
        <f>A17+30</f>
        <v>240</v>
      </c>
      <c r="B18" s="2">
        <v>7.41</v>
      </c>
      <c r="C18" s="8">
        <f t="shared" si="1"/>
        <v>0.18821399999999999</v>
      </c>
      <c r="D18" s="9">
        <v>7.88</v>
      </c>
      <c r="E18" s="8">
        <f t="shared" si="0"/>
        <v>-3.42</v>
      </c>
      <c r="F18" s="10">
        <f t="shared" si="2"/>
        <v>-8.6868000000000001E-2</v>
      </c>
      <c r="H18">
        <f t="shared" si="3"/>
        <v>2940</v>
      </c>
      <c r="I18" s="21" t="s">
        <v>25</v>
      </c>
      <c r="J18" s="22"/>
      <c r="K18" s="23">
        <f>K13*(1-K11)</f>
        <v>6.8106262114641209E-11</v>
      </c>
      <c r="L18" s="22" t="s">
        <v>21</v>
      </c>
      <c r="N18" s="21" t="s">
        <v>25</v>
      </c>
      <c r="O18" s="22"/>
      <c r="P18" s="23">
        <f>P13*(1-K11)</f>
        <v>5.3071034271837302E-11</v>
      </c>
      <c r="Q18" s="22"/>
    </row>
    <row r="19" spans="1:17" ht="17.25" x14ac:dyDescent="0.25">
      <c r="A19">
        <f t="shared" ref="A19:A84" si="6">A18+30</f>
        <v>270</v>
      </c>
      <c r="B19" s="2">
        <v>6.1</v>
      </c>
      <c r="C19" s="8">
        <f t="shared" si="1"/>
        <v>0.15493999999999999</v>
      </c>
      <c r="D19" s="9">
        <v>6.58</v>
      </c>
      <c r="E19" s="8">
        <f t="shared" si="0"/>
        <v>-2.12</v>
      </c>
      <c r="F19" s="10">
        <f t="shared" si="2"/>
        <v>-5.3848E-2</v>
      </c>
      <c r="H19">
        <f t="shared" si="3"/>
        <v>2955</v>
      </c>
      <c r="I19" s="18" t="s">
        <v>23</v>
      </c>
      <c r="J19" s="16"/>
      <c r="K19" s="19">
        <f>K18-K14</f>
        <v>1.37626211464121E-12</v>
      </c>
      <c r="L19" s="16" t="s">
        <v>21</v>
      </c>
      <c r="N19" s="18" t="s">
        <v>33</v>
      </c>
      <c r="O19" s="16"/>
      <c r="P19" s="19">
        <f>P18-P14</f>
        <v>-1.3658965728162697E-11</v>
      </c>
      <c r="Q19" s="16"/>
    </row>
    <row r="20" spans="1:17" x14ac:dyDescent="0.25">
      <c r="A20">
        <f t="shared" si="6"/>
        <v>300</v>
      </c>
      <c r="B20" s="2">
        <v>4.5</v>
      </c>
      <c r="C20" s="8">
        <f t="shared" si="1"/>
        <v>0.1143</v>
      </c>
      <c r="D20" s="9">
        <v>4.8499999999999996</v>
      </c>
      <c r="E20" s="8">
        <f t="shared" si="0"/>
        <v>-0.38999999999999968</v>
      </c>
      <c r="F20" s="10">
        <f t="shared" si="2"/>
        <v>-9.9059999999999912E-3</v>
      </c>
      <c r="H20">
        <f t="shared" si="3"/>
        <v>2970</v>
      </c>
      <c r="I20" s="24" t="s">
        <v>24</v>
      </c>
      <c r="J20" s="25"/>
      <c r="K20" s="26">
        <f>1-K14/K18</f>
        <v>2.020757081521507E-2</v>
      </c>
      <c r="L20" s="25"/>
      <c r="N20" s="24" t="s">
        <v>24</v>
      </c>
      <c r="O20" s="25"/>
      <c r="P20" s="26">
        <f>(1-P14/P18)</f>
        <v>-0.25737138752939237</v>
      </c>
      <c r="Q20" s="25"/>
    </row>
    <row r="21" spans="1:17" x14ac:dyDescent="0.25">
      <c r="A21">
        <f t="shared" si="6"/>
        <v>330</v>
      </c>
      <c r="B21" s="2">
        <v>2.9</v>
      </c>
      <c r="C21" s="8">
        <f t="shared" si="1"/>
        <v>7.3659999999999989E-2</v>
      </c>
      <c r="D21" s="9">
        <v>3.2</v>
      </c>
      <c r="E21" s="8">
        <f t="shared" si="0"/>
        <v>1.2599999999999998</v>
      </c>
      <c r="F21" s="10">
        <f t="shared" si="2"/>
        <v>3.2003999999999991E-2</v>
      </c>
      <c r="H21">
        <f t="shared" si="3"/>
        <v>2985</v>
      </c>
    </row>
    <row r="22" spans="1:17" x14ac:dyDescent="0.25">
      <c r="A22">
        <f t="shared" si="6"/>
        <v>360</v>
      </c>
      <c r="B22" s="2">
        <v>1.7</v>
      </c>
      <c r="C22" s="8">
        <f t="shared" si="1"/>
        <v>4.3179999999999996E-2</v>
      </c>
      <c r="D22" s="9">
        <v>1.9</v>
      </c>
      <c r="E22" s="8">
        <f t="shared" si="0"/>
        <v>2.56</v>
      </c>
      <c r="F22" s="10">
        <f t="shared" si="2"/>
        <v>6.5023999999999998E-2</v>
      </c>
      <c r="H22">
        <f t="shared" si="3"/>
        <v>3000</v>
      </c>
    </row>
    <row r="23" spans="1:17" x14ac:dyDescent="0.25">
      <c r="A23">
        <f t="shared" si="6"/>
        <v>390</v>
      </c>
      <c r="B23" s="2">
        <v>1.22</v>
      </c>
      <c r="C23" s="8">
        <f t="shared" si="1"/>
        <v>3.0987999999999998E-2</v>
      </c>
      <c r="D23" s="9">
        <v>1.28</v>
      </c>
      <c r="E23" s="8">
        <f t="shared" si="0"/>
        <v>3.1799999999999997</v>
      </c>
      <c r="F23" s="10">
        <f t="shared" si="2"/>
        <v>8.0771999999999983E-2</v>
      </c>
      <c r="H23">
        <f t="shared" si="3"/>
        <v>3015</v>
      </c>
    </row>
    <row r="24" spans="1:17" x14ac:dyDescent="0.25">
      <c r="A24">
        <f t="shared" si="6"/>
        <v>420</v>
      </c>
      <c r="B24" s="2">
        <v>1.3</v>
      </c>
      <c r="C24" s="8">
        <f t="shared" si="1"/>
        <v>3.3020000000000001E-2</v>
      </c>
      <c r="D24" s="9">
        <v>1.3</v>
      </c>
      <c r="E24" s="8">
        <f t="shared" si="0"/>
        <v>3.16</v>
      </c>
      <c r="F24" s="10">
        <f t="shared" si="2"/>
        <v>8.0264000000000002E-2</v>
      </c>
      <c r="H24">
        <f t="shared" si="3"/>
        <v>3030</v>
      </c>
    </row>
    <row r="25" spans="1:17" x14ac:dyDescent="0.25">
      <c r="A25">
        <f t="shared" si="6"/>
        <v>450</v>
      </c>
      <c r="B25" s="2">
        <v>2.1</v>
      </c>
      <c r="C25" s="8">
        <f t="shared" si="1"/>
        <v>5.3339999999999999E-2</v>
      </c>
      <c r="D25" s="9">
        <v>2.1</v>
      </c>
      <c r="E25" s="8">
        <f t="shared" si="0"/>
        <v>2.36</v>
      </c>
      <c r="F25" s="10">
        <f t="shared" si="2"/>
        <v>5.9943999999999997E-2</v>
      </c>
      <c r="H25">
        <f t="shared" si="3"/>
        <v>3045</v>
      </c>
    </row>
    <row r="26" spans="1:17" x14ac:dyDescent="0.25">
      <c r="A26">
        <f t="shared" si="6"/>
        <v>480</v>
      </c>
      <c r="B26" s="2">
        <v>3.39</v>
      </c>
      <c r="C26" s="8">
        <f t="shared" si="1"/>
        <v>8.6106000000000002E-2</v>
      </c>
      <c r="D26" s="9">
        <v>3.4</v>
      </c>
      <c r="E26" s="8">
        <f t="shared" si="0"/>
        <v>1.06</v>
      </c>
      <c r="F26" s="10">
        <f t="shared" si="2"/>
        <v>2.6924E-2</v>
      </c>
      <c r="H26">
        <f t="shared" si="3"/>
        <v>3060</v>
      </c>
    </row>
    <row r="27" spans="1:17" x14ac:dyDescent="0.25">
      <c r="A27">
        <f t="shared" si="6"/>
        <v>510</v>
      </c>
      <c r="B27" s="2">
        <v>4.8</v>
      </c>
      <c r="C27" s="8">
        <f t="shared" si="1"/>
        <v>0.12191999999999999</v>
      </c>
      <c r="D27" s="9">
        <v>4.78</v>
      </c>
      <c r="E27" s="8">
        <f t="shared" si="0"/>
        <v>-0.32000000000000028</v>
      </c>
      <c r="F27" s="10">
        <f t="shared" si="2"/>
        <v>-8.1280000000000067E-3</v>
      </c>
      <c r="H27">
        <f t="shared" si="3"/>
        <v>3075</v>
      </c>
    </row>
    <row r="28" spans="1:17" x14ac:dyDescent="0.25">
      <c r="A28">
        <f t="shared" si="6"/>
        <v>540</v>
      </c>
      <c r="B28" s="2">
        <v>6</v>
      </c>
      <c r="C28" s="8">
        <f t="shared" si="1"/>
        <v>0.15239999999999998</v>
      </c>
      <c r="D28" s="9">
        <v>6.15</v>
      </c>
      <c r="E28" s="8">
        <f t="shared" si="0"/>
        <v>-1.6900000000000004</v>
      </c>
      <c r="F28" s="10">
        <f t="shared" si="2"/>
        <v>-4.2926000000000006E-2</v>
      </c>
      <c r="H28">
        <f t="shared" si="3"/>
        <v>3090</v>
      </c>
    </row>
    <row r="29" spans="1:17" x14ac:dyDescent="0.25">
      <c r="A29">
        <f t="shared" si="6"/>
        <v>570</v>
      </c>
      <c r="B29" s="2">
        <v>6.76</v>
      </c>
      <c r="C29" s="8">
        <f t="shared" si="1"/>
        <v>0.171704</v>
      </c>
      <c r="D29" s="9">
        <v>7</v>
      </c>
      <c r="E29" s="8">
        <f t="shared" si="0"/>
        <v>-2.54</v>
      </c>
      <c r="F29" s="10">
        <f t="shared" si="2"/>
        <v>-6.4516000000000004E-2</v>
      </c>
      <c r="H29">
        <f t="shared" si="3"/>
        <v>3105</v>
      </c>
    </row>
    <row r="30" spans="1:17" x14ac:dyDescent="0.25">
      <c r="A30">
        <f t="shared" si="6"/>
        <v>600</v>
      </c>
      <c r="B30" s="2">
        <v>7.01</v>
      </c>
      <c r="C30" s="8">
        <f t="shared" si="1"/>
        <v>0.17805399999999999</v>
      </c>
      <c r="D30" s="9">
        <v>7.4</v>
      </c>
      <c r="E30" s="8">
        <f t="shared" si="0"/>
        <v>-2.9400000000000004</v>
      </c>
      <c r="F30" s="10">
        <f t="shared" si="2"/>
        <v>-7.4676000000000006E-2</v>
      </c>
      <c r="H30">
        <f t="shared" si="3"/>
        <v>3120</v>
      </c>
    </row>
    <row r="31" spans="1:17" x14ac:dyDescent="0.25">
      <c r="A31">
        <f t="shared" si="6"/>
        <v>630</v>
      </c>
      <c r="B31" s="2">
        <v>6.6</v>
      </c>
      <c r="C31" s="8">
        <f t="shared" si="1"/>
        <v>0.16763999999999998</v>
      </c>
      <c r="D31" s="9">
        <v>7</v>
      </c>
      <c r="E31" s="8">
        <f t="shared" si="0"/>
        <v>-2.54</v>
      </c>
      <c r="F31" s="10">
        <f t="shared" si="2"/>
        <v>-6.4516000000000004E-2</v>
      </c>
      <c r="H31">
        <f t="shared" si="3"/>
        <v>3135</v>
      </c>
    </row>
    <row r="32" spans="1:17" x14ac:dyDescent="0.25">
      <c r="A32">
        <f t="shared" si="6"/>
        <v>660</v>
      </c>
      <c r="B32" s="2">
        <v>5.78</v>
      </c>
      <c r="C32" s="8">
        <f t="shared" si="1"/>
        <v>0.146812</v>
      </c>
      <c r="D32" s="9">
        <v>6.2</v>
      </c>
      <c r="E32" s="8">
        <f t="shared" si="0"/>
        <v>-1.7400000000000002</v>
      </c>
      <c r="F32" s="10">
        <f t="shared" si="2"/>
        <v>-4.4196000000000006E-2</v>
      </c>
      <c r="H32">
        <f t="shared" si="3"/>
        <v>3150</v>
      </c>
    </row>
    <row r="33" spans="1:8" x14ac:dyDescent="0.25">
      <c r="A33">
        <f t="shared" si="6"/>
        <v>690</v>
      </c>
      <c r="B33" s="2">
        <v>4.5999999999999996</v>
      </c>
      <c r="C33" s="8">
        <f t="shared" si="1"/>
        <v>0.11683999999999999</v>
      </c>
      <c r="D33" s="9">
        <v>5.0999999999999996</v>
      </c>
      <c r="E33" s="8">
        <f t="shared" si="0"/>
        <v>-0.63999999999999968</v>
      </c>
      <c r="F33" s="10">
        <f t="shared" si="2"/>
        <v>-1.6255999999999993E-2</v>
      </c>
      <c r="H33">
        <f t="shared" si="3"/>
        <v>3165</v>
      </c>
    </row>
    <row r="34" spans="1:8" x14ac:dyDescent="0.25">
      <c r="A34">
        <f t="shared" si="6"/>
        <v>720</v>
      </c>
      <c r="B34" s="2">
        <v>3.6</v>
      </c>
      <c r="C34" s="8">
        <f t="shared" si="1"/>
        <v>9.1439999999999994E-2</v>
      </c>
      <c r="D34" s="9">
        <v>3.82</v>
      </c>
      <c r="E34" s="8">
        <f t="shared" si="0"/>
        <v>0.64000000000000012</v>
      </c>
      <c r="F34" s="10">
        <f t="shared" si="2"/>
        <v>1.6256000000000003E-2</v>
      </c>
      <c r="H34">
        <f t="shared" si="3"/>
        <v>3180</v>
      </c>
    </row>
    <row r="35" spans="1:8" x14ac:dyDescent="0.25">
      <c r="A35">
        <f t="shared" si="6"/>
        <v>750</v>
      </c>
      <c r="B35" s="2">
        <v>2.7</v>
      </c>
      <c r="C35" s="8">
        <f t="shared" si="1"/>
        <v>6.8580000000000002E-2</v>
      </c>
      <c r="D35" s="9">
        <v>2.82</v>
      </c>
      <c r="E35" s="8">
        <f t="shared" si="0"/>
        <v>1.6400000000000001</v>
      </c>
      <c r="F35" s="10">
        <f t="shared" si="2"/>
        <v>4.1655999999999999E-2</v>
      </c>
      <c r="H35">
        <f t="shared" si="3"/>
        <v>3195</v>
      </c>
    </row>
    <row r="36" spans="1:8" x14ac:dyDescent="0.25">
      <c r="A36">
        <f t="shared" si="6"/>
        <v>780</v>
      </c>
      <c r="B36" s="2">
        <v>2.2000000000000002</v>
      </c>
      <c r="C36" s="8">
        <f t="shared" si="1"/>
        <v>5.5879999999999999E-2</v>
      </c>
      <c r="D36" s="9">
        <v>2.31</v>
      </c>
      <c r="E36" s="8">
        <f t="shared" si="0"/>
        <v>2.15</v>
      </c>
      <c r="F36" s="10">
        <f t="shared" si="2"/>
        <v>5.4609999999999999E-2</v>
      </c>
      <c r="H36">
        <f t="shared" si="3"/>
        <v>3210</v>
      </c>
    </row>
    <row r="37" spans="1:8" x14ac:dyDescent="0.25">
      <c r="A37">
        <f t="shared" si="6"/>
        <v>810</v>
      </c>
      <c r="B37" s="2">
        <v>2.2200000000000002</v>
      </c>
      <c r="C37" s="8">
        <f t="shared" si="1"/>
        <v>5.6388000000000001E-2</v>
      </c>
      <c r="D37" s="9">
        <v>2.29</v>
      </c>
      <c r="E37" s="8">
        <f t="shared" si="0"/>
        <v>2.17</v>
      </c>
      <c r="F37" s="10">
        <f t="shared" si="2"/>
        <v>5.5117999999999993E-2</v>
      </c>
      <c r="H37">
        <f t="shared" si="3"/>
        <v>3225</v>
      </c>
    </row>
    <row r="38" spans="1:8" x14ac:dyDescent="0.25">
      <c r="A38">
        <f t="shared" si="6"/>
        <v>840</v>
      </c>
      <c r="B38" s="2">
        <v>2.6</v>
      </c>
      <c r="C38" s="8">
        <f t="shared" si="1"/>
        <v>6.6040000000000001E-2</v>
      </c>
      <c r="D38" s="9">
        <v>2.6</v>
      </c>
      <c r="E38" s="8">
        <f t="shared" si="0"/>
        <v>1.8599999999999999</v>
      </c>
      <c r="F38" s="10">
        <f t="shared" si="2"/>
        <v>4.7243999999999994E-2</v>
      </c>
      <c r="H38">
        <f t="shared" si="3"/>
        <v>3240</v>
      </c>
    </row>
    <row r="39" spans="1:8" x14ac:dyDescent="0.25">
      <c r="A39">
        <f t="shared" si="6"/>
        <v>870</v>
      </c>
      <c r="B39" s="2">
        <v>3.46</v>
      </c>
      <c r="C39" s="8">
        <f t="shared" si="1"/>
        <v>8.788399999999999E-2</v>
      </c>
      <c r="D39" s="9">
        <v>3.5</v>
      </c>
      <c r="E39" s="8">
        <f t="shared" si="0"/>
        <v>0.96</v>
      </c>
      <c r="F39" s="10">
        <f t="shared" si="2"/>
        <v>2.4383999999999999E-2</v>
      </c>
      <c r="H39">
        <f t="shared" si="3"/>
        <v>3255</v>
      </c>
    </row>
    <row r="40" spans="1:8" x14ac:dyDescent="0.25">
      <c r="A40">
        <f t="shared" si="6"/>
        <v>900</v>
      </c>
      <c r="B40" s="2">
        <v>4.5</v>
      </c>
      <c r="C40" s="8">
        <f t="shared" si="1"/>
        <v>0.1143</v>
      </c>
      <c r="D40" s="9">
        <v>4.55</v>
      </c>
      <c r="E40" s="8">
        <f t="shared" si="0"/>
        <v>-8.9999999999999858E-2</v>
      </c>
      <c r="F40" s="10">
        <f t="shared" si="2"/>
        <v>-2.2859999999999964E-3</v>
      </c>
      <c r="H40">
        <f t="shared" si="3"/>
        <v>3270</v>
      </c>
    </row>
    <row r="41" spans="1:8" x14ac:dyDescent="0.25">
      <c r="A41">
        <f t="shared" si="6"/>
        <v>930</v>
      </c>
      <c r="B41" s="2">
        <v>5.22</v>
      </c>
      <c r="C41" s="8">
        <f t="shared" si="1"/>
        <v>0.13258799999999998</v>
      </c>
      <c r="D41" s="9">
        <v>5.48</v>
      </c>
      <c r="E41" s="8">
        <f t="shared" si="0"/>
        <v>-1.0200000000000005</v>
      </c>
      <c r="F41" s="10">
        <f t="shared" si="2"/>
        <v>-2.5908000000000011E-2</v>
      </c>
      <c r="H41">
        <f t="shared" si="3"/>
        <v>3285</v>
      </c>
    </row>
    <row r="42" spans="1:8" x14ac:dyDescent="0.25">
      <c r="A42">
        <f t="shared" si="6"/>
        <v>960</v>
      </c>
      <c r="B42" s="2">
        <v>5.9</v>
      </c>
      <c r="C42" s="8">
        <f t="shared" si="1"/>
        <v>0.14985999999999999</v>
      </c>
      <c r="D42" s="9">
        <v>6.18</v>
      </c>
      <c r="E42" s="8">
        <f t="shared" si="0"/>
        <v>-1.7199999999999998</v>
      </c>
      <c r="F42" s="10">
        <f t="shared" si="2"/>
        <v>-4.3687999999999991E-2</v>
      </c>
      <c r="H42">
        <f t="shared" si="3"/>
        <v>3300</v>
      </c>
    </row>
    <row r="43" spans="1:8" x14ac:dyDescent="0.25">
      <c r="A43">
        <f t="shared" si="6"/>
        <v>990</v>
      </c>
      <c r="B43" s="2">
        <v>6.1</v>
      </c>
      <c r="C43" s="8">
        <f t="shared" si="1"/>
        <v>0.15493999999999999</v>
      </c>
      <c r="D43" s="9">
        <v>6.5</v>
      </c>
      <c r="E43" s="8">
        <f t="shared" si="0"/>
        <v>-2.04</v>
      </c>
      <c r="F43" s="10">
        <f t="shared" si="2"/>
        <v>-5.1816000000000001E-2</v>
      </c>
      <c r="H43">
        <f t="shared" si="3"/>
        <v>3315</v>
      </c>
    </row>
    <row r="44" spans="1:8" x14ac:dyDescent="0.25">
      <c r="A44">
        <f t="shared" si="6"/>
        <v>1020</v>
      </c>
      <c r="B44" s="2">
        <v>5.99</v>
      </c>
      <c r="C44" s="8">
        <f t="shared" si="1"/>
        <v>0.152146</v>
      </c>
      <c r="D44" s="9">
        <v>6.34</v>
      </c>
      <c r="E44" s="8">
        <f t="shared" si="0"/>
        <v>-1.88</v>
      </c>
      <c r="F44" s="10">
        <f t="shared" si="2"/>
        <v>-4.7751999999999996E-2</v>
      </c>
      <c r="H44">
        <f t="shared" si="3"/>
        <v>3330</v>
      </c>
    </row>
    <row r="45" spans="1:8" x14ac:dyDescent="0.25">
      <c r="A45">
        <f t="shared" si="6"/>
        <v>1050</v>
      </c>
      <c r="B45" s="2">
        <v>4.7</v>
      </c>
      <c r="C45" s="8">
        <f t="shared" si="1"/>
        <v>0.11938</v>
      </c>
      <c r="D45" s="9">
        <v>5.82</v>
      </c>
      <c r="E45" s="8">
        <f t="shared" si="0"/>
        <v>-1.3600000000000003</v>
      </c>
      <c r="F45" s="10">
        <f t="shared" si="2"/>
        <v>-3.4544000000000005E-2</v>
      </c>
      <c r="H45">
        <f t="shared" si="3"/>
        <v>3345</v>
      </c>
    </row>
    <row r="46" spans="1:8" x14ac:dyDescent="0.25">
      <c r="A46">
        <f t="shared" si="6"/>
        <v>1080</v>
      </c>
      <c r="B46" s="2">
        <v>4</v>
      </c>
      <c r="C46" s="8">
        <f t="shared" si="1"/>
        <v>0.1016</v>
      </c>
      <c r="D46" s="9">
        <v>5.0999999999999996</v>
      </c>
      <c r="E46" s="8">
        <f t="shared" si="0"/>
        <v>-0.63999999999999968</v>
      </c>
      <c r="F46" s="10">
        <f t="shared" si="2"/>
        <v>-1.6255999999999993E-2</v>
      </c>
      <c r="H46">
        <f t="shared" si="3"/>
        <v>3360</v>
      </c>
    </row>
    <row r="47" spans="1:8" x14ac:dyDescent="0.25">
      <c r="A47">
        <f t="shared" si="6"/>
        <v>1110</v>
      </c>
      <c r="B47" s="2">
        <v>3.32</v>
      </c>
      <c r="C47" s="8">
        <f t="shared" si="1"/>
        <v>8.4327999999999986E-2</v>
      </c>
      <c r="D47" s="9">
        <v>4.2</v>
      </c>
      <c r="E47" s="8">
        <f t="shared" si="0"/>
        <v>0.25999999999999979</v>
      </c>
      <c r="F47" s="10">
        <f t="shared" si="2"/>
        <v>6.6039999999999944E-3</v>
      </c>
      <c r="H47">
        <f t="shared" si="3"/>
        <v>3375</v>
      </c>
    </row>
    <row r="48" spans="1:8" x14ac:dyDescent="0.25">
      <c r="A48">
        <f t="shared" si="6"/>
        <v>1140</v>
      </c>
      <c r="B48" s="2">
        <v>2.91</v>
      </c>
      <c r="C48" s="8">
        <f t="shared" si="1"/>
        <v>7.3914000000000007E-2</v>
      </c>
      <c r="D48" s="9">
        <v>3.55</v>
      </c>
      <c r="E48" s="8">
        <f t="shared" si="0"/>
        <v>0.91000000000000014</v>
      </c>
      <c r="F48" s="10">
        <f t="shared" si="2"/>
        <v>2.3114000000000003E-2</v>
      </c>
      <c r="H48">
        <f t="shared" si="3"/>
        <v>3390</v>
      </c>
    </row>
    <row r="49" spans="1:8" x14ac:dyDescent="0.25">
      <c r="A49">
        <f t="shared" si="6"/>
        <v>1170</v>
      </c>
      <c r="B49" s="2">
        <v>2.8</v>
      </c>
      <c r="C49" s="8">
        <f t="shared" si="1"/>
        <v>7.1119999999999989E-2</v>
      </c>
      <c r="D49" s="9">
        <v>3.06</v>
      </c>
      <c r="E49" s="8">
        <f t="shared" si="0"/>
        <v>1.4</v>
      </c>
      <c r="F49" s="10">
        <f t="shared" si="2"/>
        <v>3.5559999999999994E-2</v>
      </c>
      <c r="H49">
        <f t="shared" si="3"/>
        <v>3405</v>
      </c>
    </row>
    <row r="50" spans="1:8" x14ac:dyDescent="0.25">
      <c r="A50">
        <v>1220</v>
      </c>
      <c r="B50" s="2">
        <v>3.4</v>
      </c>
      <c r="C50" s="8">
        <f t="shared" si="1"/>
        <v>8.6359999999999992E-2</v>
      </c>
      <c r="D50" s="9">
        <v>2.95</v>
      </c>
      <c r="E50" s="8">
        <f t="shared" si="0"/>
        <v>1.5099999999999998</v>
      </c>
      <c r="F50" s="10">
        <f t="shared" si="2"/>
        <v>3.8353999999999992E-2</v>
      </c>
      <c r="H50">
        <f t="shared" si="3"/>
        <v>3420</v>
      </c>
    </row>
    <row r="51" spans="1:8" x14ac:dyDescent="0.25">
      <c r="A51">
        <v>1230</v>
      </c>
      <c r="B51" s="2">
        <v>3.6</v>
      </c>
      <c r="C51" s="8">
        <f t="shared" si="1"/>
        <v>9.1439999999999994E-2</v>
      </c>
      <c r="D51" s="9">
        <v>3.25</v>
      </c>
      <c r="E51" s="8">
        <f t="shared" si="0"/>
        <v>1.21</v>
      </c>
      <c r="F51" s="10">
        <f t="shared" si="2"/>
        <v>3.0733999999999997E-2</v>
      </c>
      <c r="H51">
        <f t="shared" si="3"/>
        <v>3435</v>
      </c>
    </row>
    <row r="52" spans="1:8" x14ac:dyDescent="0.25">
      <c r="A52">
        <f t="shared" si="6"/>
        <v>1260</v>
      </c>
      <c r="B52" s="2">
        <v>4.2</v>
      </c>
      <c r="C52" s="8">
        <f t="shared" si="1"/>
        <v>0.10668</v>
      </c>
      <c r="D52" s="9">
        <v>3.69</v>
      </c>
      <c r="E52" s="8">
        <f t="shared" si="0"/>
        <v>0.77</v>
      </c>
      <c r="F52" s="10">
        <f t="shared" si="2"/>
        <v>1.9557999999999999E-2</v>
      </c>
      <c r="H52">
        <f t="shared" si="3"/>
        <v>3450</v>
      </c>
    </row>
    <row r="53" spans="1:8" x14ac:dyDescent="0.25">
      <c r="A53">
        <f t="shared" si="6"/>
        <v>1290</v>
      </c>
      <c r="B53" s="2">
        <v>4.92</v>
      </c>
      <c r="C53" s="8">
        <f t="shared" si="1"/>
        <v>0.124968</v>
      </c>
      <c r="D53" s="9">
        <v>4.4000000000000004</v>
      </c>
      <c r="E53" s="8">
        <f t="shared" si="0"/>
        <v>5.9999999999999609E-2</v>
      </c>
      <c r="F53" s="10">
        <f t="shared" si="2"/>
        <v>1.52399999999999E-3</v>
      </c>
      <c r="H53">
        <f t="shared" si="3"/>
        <v>3465</v>
      </c>
    </row>
    <row r="54" spans="1:8" x14ac:dyDescent="0.25">
      <c r="A54">
        <f t="shared" si="6"/>
        <v>1320</v>
      </c>
      <c r="B54" s="2">
        <v>5.3</v>
      </c>
      <c r="C54" s="8">
        <f t="shared" si="1"/>
        <v>0.13461999999999999</v>
      </c>
      <c r="D54" s="9">
        <v>5.0999999999999996</v>
      </c>
      <c r="E54" s="8">
        <f t="shared" si="0"/>
        <v>-0.63999999999999968</v>
      </c>
      <c r="F54" s="10">
        <f t="shared" si="2"/>
        <v>-1.6255999999999993E-2</v>
      </c>
      <c r="H54">
        <f t="shared" si="3"/>
        <v>3480</v>
      </c>
    </row>
    <row r="55" spans="1:8" x14ac:dyDescent="0.25">
      <c r="A55">
        <f t="shared" si="6"/>
        <v>1350</v>
      </c>
      <c r="B55" s="2">
        <v>5.63</v>
      </c>
      <c r="C55" s="8">
        <f t="shared" si="1"/>
        <v>0.14300199999999999</v>
      </c>
      <c r="D55" s="9">
        <v>5.6</v>
      </c>
      <c r="E55" s="8">
        <f t="shared" si="0"/>
        <v>-1.1399999999999997</v>
      </c>
      <c r="F55" s="10">
        <f t="shared" si="2"/>
        <v>-2.8955999999999992E-2</v>
      </c>
      <c r="H55">
        <f t="shared" si="3"/>
        <v>3495</v>
      </c>
    </row>
    <row r="56" spans="1:8" x14ac:dyDescent="0.25">
      <c r="A56">
        <f t="shared" si="6"/>
        <v>1380</v>
      </c>
      <c r="B56" s="2">
        <v>5.51</v>
      </c>
      <c r="C56" s="8">
        <f t="shared" si="1"/>
        <v>0.139954</v>
      </c>
      <c r="D56" s="9">
        <v>5.95</v>
      </c>
      <c r="E56" s="8">
        <f t="shared" si="0"/>
        <v>-1.4900000000000002</v>
      </c>
      <c r="F56" s="10">
        <f t="shared" si="2"/>
        <v>-3.7846000000000005E-2</v>
      </c>
      <c r="H56">
        <f t="shared" si="3"/>
        <v>3510</v>
      </c>
    </row>
    <row r="57" spans="1:8" x14ac:dyDescent="0.25">
      <c r="A57">
        <f t="shared" si="6"/>
        <v>1410</v>
      </c>
      <c r="B57" s="2">
        <v>5.32</v>
      </c>
      <c r="C57" s="8">
        <f t="shared" si="1"/>
        <v>0.135128</v>
      </c>
      <c r="D57" s="9">
        <v>5.85</v>
      </c>
      <c r="E57" s="8">
        <f t="shared" si="0"/>
        <v>-1.3899999999999997</v>
      </c>
      <c r="F57" s="10">
        <f t="shared" si="2"/>
        <v>-3.530599999999999E-2</v>
      </c>
      <c r="H57">
        <f t="shared" si="3"/>
        <v>3525</v>
      </c>
    </row>
    <row r="58" spans="1:8" x14ac:dyDescent="0.25">
      <c r="A58">
        <f t="shared" si="6"/>
        <v>1440</v>
      </c>
      <c r="B58" s="2">
        <v>4.72</v>
      </c>
      <c r="C58" s="8">
        <f t="shared" si="1"/>
        <v>0.11988799999999999</v>
      </c>
      <c r="D58" s="9">
        <v>5.55</v>
      </c>
      <c r="E58" s="8">
        <f t="shared" si="0"/>
        <v>-1.0899999999999999</v>
      </c>
      <c r="F58" s="10">
        <f t="shared" si="2"/>
        <v>-2.7685999999999995E-2</v>
      </c>
      <c r="H58">
        <f t="shared" si="3"/>
        <v>3540</v>
      </c>
    </row>
    <row r="59" spans="1:8" x14ac:dyDescent="0.25">
      <c r="A59">
        <f t="shared" si="6"/>
        <v>1470</v>
      </c>
      <c r="B59" s="2">
        <v>4.1100000000000003</v>
      </c>
      <c r="C59" s="8">
        <f t="shared" si="1"/>
        <v>0.104394</v>
      </c>
      <c r="D59" s="9">
        <v>5.05</v>
      </c>
      <c r="E59" s="8">
        <f t="shared" si="0"/>
        <v>-0.58999999999999986</v>
      </c>
      <c r="F59" s="10">
        <f t="shared" si="2"/>
        <v>-1.4985999999999996E-2</v>
      </c>
      <c r="H59">
        <f t="shared" si="3"/>
        <v>3555</v>
      </c>
    </row>
    <row r="60" spans="1:8" x14ac:dyDescent="0.25">
      <c r="A60">
        <f t="shared" si="6"/>
        <v>1500</v>
      </c>
      <c r="B60" s="2">
        <v>3.72</v>
      </c>
      <c r="C60" s="8">
        <f t="shared" si="1"/>
        <v>9.4488000000000003E-2</v>
      </c>
      <c r="D60" s="9">
        <v>4.4800000000000004</v>
      </c>
      <c r="E60" s="8">
        <f t="shared" si="0"/>
        <v>-2.0000000000000462E-2</v>
      </c>
      <c r="F60" s="10">
        <f t="shared" si="2"/>
        <v>-5.080000000000117E-4</v>
      </c>
      <c r="H60">
        <f t="shared" si="3"/>
        <v>3570</v>
      </c>
    </row>
    <row r="61" spans="1:8" x14ac:dyDescent="0.25">
      <c r="A61">
        <f t="shared" si="6"/>
        <v>1530</v>
      </c>
      <c r="B61" s="2">
        <v>3.4</v>
      </c>
      <c r="C61" s="8">
        <f t="shared" si="1"/>
        <v>8.6359999999999992E-2</v>
      </c>
      <c r="D61" s="9">
        <v>3.93</v>
      </c>
      <c r="E61" s="8">
        <f t="shared" si="0"/>
        <v>0.5299999999999998</v>
      </c>
      <c r="F61" s="10">
        <f t="shared" si="2"/>
        <v>1.3461999999999995E-2</v>
      </c>
      <c r="H61">
        <f t="shared" si="3"/>
        <v>3585</v>
      </c>
    </row>
    <row r="62" spans="1:8" x14ac:dyDescent="0.25">
      <c r="A62">
        <f t="shared" si="6"/>
        <v>1560</v>
      </c>
      <c r="B62" s="2">
        <v>3.3</v>
      </c>
      <c r="C62" s="8">
        <f t="shared" si="1"/>
        <v>8.3819999999999992E-2</v>
      </c>
      <c r="D62" s="9">
        <v>3.51</v>
      </c>
      <c r="E62" s="8">
        <f t="shared" si="0"/>
        <v>0.95000000000000018</v>
      </c>
      <c r="F62" s="10">
        <f t="shared" si="2"/>
        <v>2.4130000000000002E-2</v>
      </c>
      <c r="H62">
        <f t="shared" si="3"/>
        <v>3600</v>
      </c>
    </row>
    <row r="63" spans="1:8" x14ac:dyDescent="0.25">
      <c r="A63">
        <f t="shared" si="6"/>
        <v>1590</v>
      </c>
      <c r="B63" s="2">
        <v>3.5</v>
      </c>
      <c r="C63" s="8">
        <f t="shared" si="1"/>
        <v>8.8899999999999993E-2</v>
      </c>
      <c r="D63" s="9">
        <v>3.45</v>
      </c>
      <c r="E63" s="8">
        <f t="shared" si="0"/>
        <v>1.0099999999999998</v>
      </c>
      <c r="F63" s="10">
        <f t="shared" si="2"/>
        <v>2.5653999999999993E-2</v>
      </c>
      <c r="H63">
        <f t="shared" si="3"/>
        <v>3615</v>
      </c>
    </row>
    <row r="64" spans="1:8" x14ac:dyDescent="0.25">
      <c r="A64">
        <f t="shared" si="6"/>
        <v>1620</v>
      </c>
      <c r="B64" s="2">
        <v>3.8</v>
      </c>
      <c r="C64" s="8">
        <f t="shared" si="1"/>
        <v>9.6519999999999995E-2</v>
      </c>
      <c r="D64" s="9">
        <v>3.57</v>
      </c>
      <c r="E64" s="8">
        <f t="shared" si="0"/>
        <v>0.89000000000000012</v>
      </c>
      <c r="F64" s="10">
        <f t="shared" si="2"/>
        <v>2.2606000000000001E-2</v>
      </c>
      <c r="H64">
        <f t="shared" si="3"/>
        <v>3630</v>
      </c>
    </row>
    <row r="65" spans="1:8" x14ac:dyDescent="0.25">
      <c r="A65">
        <f t="shared" si="6"/>
        <v>1650</v>
      </c>
      <c r="B65" s="2">
        <v>4.3</v>
      </c>
      <c r="C65" s="8">
        <f t="shared" si="1"/>
        <v>0.10922</v>
      </c>
      <c r="D65" s="9">
        <v>3.9</v>
      </c>
      <c r="E65" s="8">
        <f t="shared" si="0"/>
        <v>0.56000000000000005</v>
      </c>
      <c r="F65" s="10">
        <f t="shared" si="2"/>
        <v>1.4224000000000001E-2</v>
      </c>
      <c r="H65">
        <f t="shared" si="3"/>
        <v>3645</v>
      </c>
    </row>
    <row r="66" spans="1:8" x14ac:dyDescent="0.25">
      <c r="A66">
        <f t="shared" si="6"/>
        <v>1680</v>
      </c>
      <c r="B66" s="2">
        <v>4.6500000000000004</v>
      </c>
      <c r="C66" s="8">
        <f t="shared" si="1"/>
        <v>0.11811000000000001</v>
      </c>
      <c r="D66" s="9">
        <v>4.3499999999999996</v>
      </c>
      <c r="E66" s="8">
        <f t="shared" si="0"/>
        <v>0.11000000000000032</v>
      </c>
      <c r="F66" s="10">
        <f t="shared" si="2"/>
        <v>2.7940000000000078E-3</v>
      </c>
      <c r="H66">
        <f t="shared" si="3"/>
        <v>3660</v>
      </c>
    </row>
    <row r="67" spans="1:8" x14ac:dyDescent="0.25">
      <c r="A67">
        <f t="shared" si="6"/>
        <v>1710</v>
      </c>
      <c r="B67" s="2">
        <v>5.07</v>
      </c>
      <c r="C67" s="8">
        <f t="shared" si="1"/>
        <v>0.128778</v>
      </c>
      <c r="D67" s="9">
        <v>4.82</v>
      </c>
      <c r="E67" s="8">
        <f t="shared" ref="E67:E99" si="7">-(D67-4.46)</f>
        <v>-0.36000000000000032</v>
      </c>
      <c r="F67" s="10">
        <f t="shared" si="2"/>
        <v>-9.144000000000008E-3</v>
      </c>
      <c r="H67">
        <f t="shared" si="3"/>
        <v>3675</v>
      </c>
    </row>
    <row r="68" spans="1:8" x14ac:dyDescent="0.25">
      <c r="A68">
        <f t="shared" si="6"/>
        <v>1740</v>
      </c>
      <c r="B68" s="2">
        <v>5.21</v>
      </c>
      <c r="C68" s="8">
        <f t="shared" ref="C68:C100" si="8">B68*0.0254</f>
        <v>0.13233400000000001</v>
      </c>
      <c r="D68" s="9">
        <v>5.25</v>
      </c>
      <c r="E68" s="8">
        <f t="shared" si="7"/>
        <v>-0.79</v>
      </c>
      <c r="F68" s="10">
        <f t="shared" ref="F68:F100" si="9">E68*0.0254</f>
        <v>-2.0066000000000001E-2</v>
      </c>
      <c r="H68">
        <f t="shared" si="3"/>
        <v>3690</v>
      </c>
    </row>
    <row r="69" spans="1:8" x14ac:dyDescent="0.25">
      <c r="A69">
        <f t="shared" si="6"/>
        <v>1770</v>
      </c>
      <c r="B69" s="2">
        <v>5.13</v>
      </c>
      <c r="C69" s="8">
        <f t="shared" si="8"/>
        <v>0.130302</v>
      </c>
      <c r="D69" s="9">
        <v>5.49</v>
      </c>
      <c r="E69" s="8">
        <f t="shared" si="7"/>
        <v>-1.0300000000000002</v>
      </c>
      <c r="F69" s="10">
        <f t="shared" si="9"/>
        <v>-2.6162000000000005E-2</v>
      </c>
      <c r="H69">
        <f t="shared" ref="H69:H100" si="10">H68+15</f>
        <v>3705</v>
      </c>
    </row>
    <row r="70" spans="1:8" x14ac:dyDescent="0.25">
      <c r="A70">
        <f t="shared" si="6"/>
        <v>1800</v>
      </c>
      <c r="B70" s="2">
        <v>5.0199999999999996</v>
      </c>
      <c r="C70" s="8">
        <f t="shared" si="8"/>
        <v>0.12750799999999998</v>
      </c>
      <c r="D70" s="9">
        <v>5.51</v>
      </c>
      <c r="E70" s="8">
        <f t="shared" si="7"/>
        <v>-1.0499999999999998</v>
      </c>
      <c r="F70" s="10">
        <f t="shared" si="9"/>
        <v>-2.6669999999999996E-2</v>
      </c>
      <c r="H70">
        <f t="shared" si="10"/>
        <v>3720</v>
      </c>
    </row>
    <row r="71" spans="1:8" x14ac:dyDescent="0.25">
      <c r="A71">
        <f t="shared" si="6"/>
        <v>1830</v>
      </c>
      <c r="B71" s="2">
        <v>4.72</v>
      </c>
      <c r="C71" s="8">
        <f t="shared" si="8"/>
        <v>0.11988799999999999</v>
      </c>
      <c r="D71" s="9">
        <v>5.3</v>
      </c>
      <c r="E71" s="8">
        <f t="shared" si="7"/>
        <v>-0.83999999999999986</v>
      </c>
      <c r="F71" s="10">
        <f t="shared" si="9"/>
        <v>-2.1335999999999994E-2</v>
      </c>
      <c r="H71">
        <f t="shared" si="10"/>
        <v>3735</v>
      </c>
    </row>
    <row r="72" spans="1:8" x14ac:dyDescent="0.25">
      <c r="A72">
        <f t="shared" si="6"/>
        <v>1860</v>
      </c>
      <c r="B72" s="2">
        <v>4.47</v>
      </c>
      <c r="C72" s="8">
        <f t="shared" si="8"/>
        <v>0.11353799999999999</v>
      </c>
      <c r="D72" s="9">
        <v>4.99</v>
      </c>
      <c r="E72" s="8">
        <f t="shared" si="7"/>
        <v>-0.53000000000000025</v>
      </c>
      <c r="F72" s="10">
        <f t="shared" si="9"/>
        <v>-1.3462000000000005E-2</v>
      </c>
      <c r="H72">
        <f t="shared" si="10"/>
        <v>3750</v>
      </c>
    </row>
    <row r="73" spans="1:8" x14ac:dyDescent="0.25">
      <c r="A73">
        <f t="shared" si="6"/>
        <v>1890</v>
      </c>
      <c r="B73" s="2">
        <v>4</v>
      </c>
      <c r="C73" s="8">
        <f t="shared" si="8"/>
        <v>0.1016</v>
      </c>
      <c r="D73" s="9">
        <v>4.58</v>
      </c>
      <c r="E73" s="8">
        <f t="shared" si="7"/>
        <v>-0.12000000000000011</v>
      </c>
      <c r="F73" s="10">
        <f t="shared" si="9"/>
        <v>-3.0480000000000025E-3</v>
      </c>
      <c r="H73">
        <f t="shared" si="10"/>
        <v>3765</v>
      </c>
    </row>
    <row r="74" spans="1:8" x14ac:dyDescent="0.25">
      <c r="A74">
        <f t="shared" si="6"/>
        <v>1920</v>
      </c>
      <c r="B74" s="2">
        <v>3.61</v>
      </c>
      <c r="C74" s="8">
        <f t="shared" si="8"/>
        <v>9.1693999999999998E-2</v>
      </c>
      <c r="D74" s="9">
        <v>4.2</v>
      </c>
      <c r="E74" s="8">
        <f t="shared" si="7"/>
        <v>0.25999999999999979</v>
      </c>
      <c r="F74" s="10">
        <f t="shared" si="9"/>
        <v>6.6039999999999944E-3</v>
      </c>
      <c r="H74">
        <f t="shared" si="10"/>
        <v>3780</v>
      </c>
    </row>
    <row r="75" spans="1:8" x14ac:dyDescent="0.25">
      <c r="A75">
        <f t="shared" si="6"/>
        <v>1950</v>
      </c>
      <c r="B75" s="2">
        <v>3.49</v>
      </c>
      <c r="C75" s="8">
        <f t="shared" si="8"/>
        <v>8.8646000000000003E-2</v>
      </c>
      <c r="D75" s="9">
        <v>3.94</v>
      </c>
      <c r="E75" s="8">
        <f t="shared" si="7"/>
        <v>0.52</v>
      </c>
      <c r="F75" s="10">
        <f t="shared" si="9"/>
        <v>1.3207999999999999E-2</v>
      </c>
      <c r="H75">
        <f t="shared" si="10"/>
        <v>3795</v>
      </c>
    </row>
    <row r="76" spans="1:8" x14ac:dyDescent="0.25">
      <c r="A76">
        <f t="shared" si="6"/>
        <v>1980</v>
      </c>
      <c r="B76" s="2">
        <v>3.62</v>
      </c>
      <c r="C76" s="8">
        <f t="shared" si="8"/>
        <v>9.1948000000000002E-2</v>
      </c>
      <c r="D76" s="9">
        <v>3.8</v>
      </c>
      <c r="E76" s="8">
        <f t="shared" si="7"/>
        <v>0.66000000000000014</v>
      </c>
      <c r="F76" s="10">
        <f t="shared" si="9"/>
        <v>1.6764000000000005E-2</v>
      </c>
      <c r="H76">
        <f t="shared" si="10"/>
        <v>3810</v>
      </c>
    </row>
    <row r="77" spans="1:8" x14ac:dyDescent="0.25">
      <c r="A77">
        <f t="shared" si="6"/>
        <v>2010</v>
      </c>
      <c r="B77" s="2">
        <v>4</v>
      </c>
      <c r="C77" s="8">
        <f t="shared" si="8"/>
        <v>0.1016</v>
      </c>
      <c r="D77" s="9">
        <v>3.86</v>
      </c>
      <c r="E77" s="8">
        <f t="shared" si="7"/>
        <v>0.60000000000000009</v>
      </c>
      <c r="F77" s="10">
        <f t="shared" si="9"/>
        <v>1.5240000000000002E-2</v>
      </c>
      <c r="H77">
        <f t="shared" si="10"/>
        <v>3825</v>
      </c>
    </row>
    <row r="78" spans="1:8" x14ac:dyDescent="0.25">
      <c r="A78">
        <f t="shared" si="6"/>
        <v>2040</v>
      </c>
      <c r="B78" s="2">
        <v>4.32</v>
      </c>
      <c r="C78" s="8">
        <f t="shared" si="8"/>
        <v>0.10972800000000001</v>
      </c>
      <c r="D78" s="9">
        <v>4.05</v>
      </c>
      <c r="E78" s="8">
        <f t="shared" si="7"/>
        <v>0.41000000000000014</v>
      </c>
      <c r="F78" s="10">
        <f t="shared" si="9"/>
        <v>1.0414000000000003E-2</v>
      </c>
      <c r="H78">
        <f t="shared" si="10"/>
        <v>3840</v>
      </c>
    </row>
    <row r="79" spans="1:8" x14ac:dyDescent="0.25">
      <c r="A79">
        <f t="shared" si="6"/>
        <v>2070</v>
      </c>
      <c r="B79" s="2">
        <v>4.5999999999999996</v>
      </c>
      <c r="C79" s="8">
        <f t="shared" si="8"/>
        <v>0.11683999999999999</v>
      </c>
      <c r="D79" s="9">
        <v>4.4000000000000004</v>
      </c>
      <c r="E79" s="8">
        <f t="shared" si="7"/>
        <v>5.9999999999999609E-2</v>
      </c>
      <c r="F79" s="10">
        <f t="shared" si="9"/>
        <v>1.52399999999999E-3</v>
      </c>
      <c r="H79">
        <f t="shared" si="10"/>
        <v>3855</v>
      </c>
    </row>
    <row r="80" spans="1:8" x14ac:dyDescent="0.25">
      <c r="A80">
        <f t="shared" si="6"/>
        <v>2100</v>
      </c>
      <c r="B80" s="2">
        <v>4.8099999999999996</v>
      </c>
      <c r="C80" s="8">
        <f t="shared" si="8"/>
        <v>0.12217399999999999</v>
      </c>
      <c r="D80" s="9">
        <v>4.7</v>
      </c>
      <c r="E80" s="8">
        <f t="shared" si="7"/>
        <v>-0.24000000000000021</v>
      </c>
      <c r="F80" s="10">
        <f t="shared" si="9"/>
        <v>-6.0960000000000051E-3</v>
      </c>
      <c r="H80">
        <f t="shared" si="10"/>
        <v>3870</v>
      </c>
    </row>
    <row r="81" spans="1:8" x14ac:dyDescent="0.25">
      <c r="A81">
        <f t="shared" si="6"/>
        <v>2130</v>
      </c>
      <c r="B81" s="2">
        <v>5</v>
      </c>
      <c r="C81" s="8">
        <f t="shared" si="8"/>
        <v>0.127</v>
      </c>
      <c r="D81" s="9">
        <v>5</v>
      </c>
      <c r="E81" s="8">
        <f t="shared" si="7"/>
        <v>-0.54</v>
      </c>
      <c r="F81" s="10">
        <f t="shared" si="9"/>
        <v>-1.3716000000000001E-2</v>
      </c>
      <c r="H81">
        <f t="shared" si="10"/>
        <v>3885</v>
      </c>
    </row>
    <row r="82" spans="1:8" x14ac:dyDescent="0.25">
      <c r="A82">
        <f t="shared" si="6"/>
        <v>2160</v>
      </c>
      <c r="B82" s="2">
        <v>5.05</v>
      </c>
      <c r="C82" s="8">
        <f t="shared" si="8"/>
        <v>0.12827</v>
      </c>
      <c r="D82" s="9">
        <v>5.18</v>
      </c>
      <c r="E82" s="8">
        <f t="shared" si="7"/>
        <v>-0.71999999999999975</v>
      </c>
      <c r="F82" s="10">
        <f t="shared" si="9"/>
        <v>-1.8287999999999992E-2</v>
      </c>
      <c r="H82">
        <f t="shared" si="10"/>
        <v>3900</v>
      </c>
    </row>
    <row r="83" spans="1:8" x14ac:dyDescent="0.25">
      <c r="A83">
        <f>A82+30</f>
        <v>2190</v>
      </c>
      <c r="B83" s="2">
        <v>4.8499999999999996</v>
      </c>
      <c r="C83" s="8">
        <f t="shared" si="8"/>
        <v>0.12318999999999998</v>
      </c>
      <c r="D83" s="9">
        <v>5.25</v>
      </c>
      <c r="E83" s="8">
        <f t="shared" si="7"/>
        <v>-0.79</v>
      </c>
      <c r="F83" s="10">
        <f t="shared" si="9"/>
        <v>-2.0066000000000001E-2</v>
      </c>
      <c r="H83">
        <f t="shared" si="10"/>
        <v>3915</v>
      </c>
    </row>
    <row r="84" spans="1:8" x14ac:dyDescent="0.25">
      <c r="A84">
        <f t="shared" si="6"/>
        <v>2220</v>
      </c>
      <c r="B84" s="2">
        <v>4.55</v>
      </c>
      <c r="C84" s="8">
        <f t="shared" si="8"/>
        <v>0.11556999999999999</v>
      </c>
      <c r="D84" s="9">
        <v>5.1100000000000003</v>
      </c>
      <c r="E84" s="8">
        <f t="shared" si="7"/>
        <v>-0.65000000000000036</v>
      </c>
      <c r="F84" s="10">
        <f t="shared" si="9"/>
        <v>-1.6510000000000007E-2</v>
      </c>
      <c r="H84">
        <f t="shared" si="10"/>
        <v>3930</v>
      </c>
    </row>
    <row r="85" spans="1:8" x14ac:dyDescent="0.25">
      <c r="A85">
        <f t="shared" ref="A85:A95" si="11">A84+30</f>
        <v>2250</v>
      </c>
      <c r="B85" s="2">
        <v>4.3099999999999996</v>
      </c>
      <c r="C85" s="8">
        <f t="shared" si="8"/>
        <v>0.10947399999999999</v>
      </c>
      <c r="D85" s="9">
        <v>4.92</v>
      </c>
      <c r="E85" s="8">
        <f t="shared" si="7"/>
        <v>-0.45999999999999996</v>
      </c>
      <c r="F85" s="10">
        <f t="shared" si="9"/>
        <v>-1.1683999999999998E-2</v>
      </c>
      <c r="H85">
        <f t="shared" si="10"/>
        <v>3945</v>
      </c>
    </row>
    <row r="86" spans="1:8" x14ac:dyDescent="0.25">
      <c r="A86">
        <f t="shared" si="11"/>
        <v>2280</v>
      </c>
      <c r="B86" s="2">
        <v>4.0199999999999996</v>
      </c>
      <c r="C86" s="8">
        <f t="shared" si="8"/>
        <v>0.10210799999999999</v>
      </c>
      <c r="D86" s="9">
        <v>4.68</v>
      </c>
      <c r="E86" s="8">
        <f t="shared" si="7"/>
        <v>-0.21999999999999975</v>
      </c>
      <c r="F86" s="10">
        <f t="shared" si="9"/>
        <v>-5.5879999999999931E-3</v>
      </c>
      <c r="H86">
        <f t="shared" si="10"/>
        <v>3960</v>
      </c>
    </row>
    <row r="87" spans="1:8" x14ac:dyDescent="0.25">
      <c r="A87">
        <f t="shared" si="11"/>
        <v>2310</v>
      </c>
      <c r="B87" s="2">
        <v>3.82</v>
      </c>
      <c r="C87" s="8">
        <f t="shared" si="8"/>
        <v>9.7027999999999989E-2</v>
      </c>
      <c r="D87" s="9">
        <v>4.38</v>
      </c>
      <c r="E87" s="8">
        <f t="shared" si="7"/>
        <v>8.0000000000000071E-2</v>
      </c>
      <c r="F87" s="10">
        <f t="shared" si="9"/>
        <v>2.0320000000000017E-3</v>
      </c>
      <c r="H87">
        <f t="shared" si="10"/>
        <v>3975</v>
      </c>
    </row>
    <row r="88" spans="1:8" x14ac:dyDescent="0.25">
      <c r="A88">
        <f t="shared" si="11"/>
        <v>2340</v>
      </c>
      <c r="B88" s="2">
        <v>3.7</v>
      </c>
      <c r="C88" s="8">
        <f t="shared" si="8"/>
        <v>9.3979999999999994E-2</v>
      </c>
      <c r="D88" s="9">
        <v>4.18</v>
      </c>
      <c r="E88" s="8">
        <f t="shared" si="7"/>
        <v>0.28000000000000025</v>
      </c>
      <c r="F88" s="10">
        <f t="shared" si="9"/>
        <v>7.1120000000000063E-3</v>
      </c>
      <c r="H88">
        <f t="shared" si="10"/>
        <v>3990</v>
      </c>
    </row>
    <row r="89" spans="1:8" x14ac:dyDescent="0.25">
      <c r="A89">
        <f t="shared" si="11"/>
        <v>2370</v>
      </c>
      <c r="B89" s="2">
        <v>3.8</v>
      </c>
      <c r="C89" s="8">
        <f t="shared" si="8"/>
        <v>9.6519999999999995E-2</v>
      </c>
      <c r="D89" s="9">
        <v>4.0199999999999996</v>
      </c>
      <c r="E89" s="8">
        <f t="shared" si="7"/>
        <v>0.44000000000000039</v>
      </c>
      <c r="F89" s="10">
        <f t="shared" si="9"/>
        <v>1.1176000000000009E-2</v>
      </c>
      <c r="H89">
        <f t="shared" si="10"/>
        <v>4005</v>
      </c>
    </row>
    <row r="90" spans="1:8" x14ac:dyDescent="0.25">
      <c r="A90">
        <f t="shared" si="11"/>
        <v>2400</v>
      </c>
      <c r="B90" s="2">
        <v>4.0599999999999996</v>
      </c>
      <c r="C90" s="8">
        <f t="shared" si="8"/>
        <v>0.10312399999999998</v>
      </c>
      <c r="D90" s="9">
        <v>4.0599999999999996</v>
      </c>
      <c r="E90" s="8">
        <f t="shared" si="7"/>
        <v>0.40000000000000036</v>
      </c>
      <c r="F90" s="10">
        <f t="shared" si="9"/>
        <v>1.0160000000000009E-2</v>
      </c>
      <c r="H90">
        <f t="shared" si="10"/>
        <v>4020</v>
      </c>
    </row>
    <row r="91" spans="1:8" x14ac:dyDescent="0.25">
      <c r="A91">
        <f t="shared" si="11"/>
        <v>2430</v>
      </c>
      <c r="B91" s="2">
        <v>4.3</v>
      </c>
      <c r="C91" s="8">
        <f t="shared" si="8"/>
        <v>0.10922</v>
      </c>
      <c r="D91" s="9">
        <v>4.2</v>
      </c>
      <c r="E91" s="8">
        <f t="shared" si="7"/>
        <v>0.25999999999999979</v>
      </c>
      <c r="F91" s="10">
        <f t="shared" si="9"/>
        <v>6.6039999999999944E-3</v>
      </c>
      <c r="H91">
        <f t="shared" si="10"/>
        <v>4035</v>
      </c>
    </row>
    <row r="92" spans="1:8" x14ac:dyDescent="0.25">
      <c r="A92">
        <f t="shared" si="11"/>
        <v>2460</v>
      </c>
      <c r="B92" s="2">
        <v>4.45</v>
      </c>
      <c r="C92" s="8">
        <f t="shared" si="8"/>
        <v>0.11303000000000001</v>
      </c>
      <c r="D92" s="9">
        <v>4.4000000000000004</v>
      </c>
      <c r="E92" s="8">
        <f t="shared" si="7"/>
        <v>5.9999999999999609E-2</v>
      </c>
      <c r="F92" s="10">
        <f t="shared" si="9"/>
        <v>1.52399999999999E-3</v>
      </c>
      <c r="H92">
        <f t="shared" si="10"/>
        <v>4050</v>
      </c>
    </row>
    <row r="93" spans="1:8" x14ac:dyDescent="0.25">
      <c r="A93">
        <f t="shared" si="11"/>
        <v>2490</v>
      </c>
      <c r="B93" s="2">
        <v>4.5999999999999996</v>
      </c>
      <c r="C93" s="8">
        <f t="shared" si="8"/>
        <v>0.11683999999999999</v>
      </c>
      <c r="D93" s="9">
        <v>4.5999999999999996</v>
      </c>
      <c r="E93" s="8">
        <f t="shared" si="7"/>
        <v>-0.13999999999999968</v>
      </c>
      <c r="F93" s="10">
        <f t="shared" si="9"/>
        <v>-3.5559999999999919E-3</v>
      </c>
      <c r="H93">
        <f t="shared" si="10"/>
        <v>4065</v>
      </c>
    </row>
    <row r="94" spans="1:8" x14ac:dyDescent="0.25">
      <c r="A94">
        <f t="shared" si="11"/>
        <v>2520</v>
      </c>
      <c r="B94" s="2">
        <v>4.76</v>
      </c>
      <c r="C94" s="8">
        <f t="shared" si="8"/>
        <v>0.12090399999999998</v>
      </c>
      <c r="D94" s="9">
        <v>4.83</v>
      </c>
      <c r="E94" s="8">
        <f t="shared" si="7"/>
        <v>-0.37000000000000011</v>
      </c>
      <c r="F94" s="10">
        <f t="shared" si="9"/>
        <v>-9.3980000000000018E-3</v>
      </c>
      <c r="H94">
        <f t="shared" si="10"/>
        <v>4080</v>
      </c>
    </row>
    <row r="95" spans="1:8" x14ac:dyDescent="0.25">
      <c r="A95">
        <f t="shared" si="11"/>
        <v>2550</v>
      </c>
      <c r="B95" s="2">
        <v>4.7</v>
      </c>
      <c r="C95" s="8">
        <f t="shared" si="8"/>
        <v>0.11938</v>
      </c>
      <c r="D95" s="9">
        <v>5</v>
      </c>
      <c r="E95" s="8">
        <f t="shared" si="7"/>
        <v>-0.54</v>
      </c>
      <c r="F95" s="10">
        <f t="shared" si="9"/>
        <v>-1.3716000000000001E-2</v>
      </c>
      <c r="H95">
        <f t="shared" si="10"/>
        <v>4095</v>
      </c>
    </row>
    <row r="96" spans="1:8" x14ac:dyDescent="0.25">
      <c r="A96">
        <f>A95+30</f>
        <v>2580</v>
      </c>
      <c r="B96" s="2">
        <v>4.62</v>
      </c>
      <c r="C96" s="8">
        <f t="shared" si="8"/>
        <v>0.11734799999999999</v>
      </c>
      <c r="D96" s="9">
        <v>5.08</v>
      </c>
      <c r="E96" s="8">
        <f t="shared" si="7"/>
        <v>-0.62000000000000011</v>
      </c>
      <c r="F96" s="10">
        <f t="shared" si="9"/>
        <v>-1.5748000000000002E-2</v>
      </c>
      <c r="H96">
        <f t="shared" si="10"/>
        <v>4110</v>
      </c>
    </row>
    <row r="97" spans="1:8" x14ac:dyDescent="0.25">
      <c r="A97">
        <f t="shared" ref="A97:A100" si="12">A96+30</f>
        <v>2610</v>
      </c>
      <c r="B97" s="2">
        <v>4.5</v>
      </c>
      <c r="C97" s="8">
        <f t="shared" si="8"/>
        <v>0.1143</v>
      </c>
      <c r="D97" s="9">
        <v>5</v>
      </c>
      <c r="E97" s="8">
        <f t="shared" si="7"/>
        <v>-0.54</v>
      </c>
      <c r="F97" s="10">
        <f t="shared" si="9"/>
        <v>-1.3716000000000001E-2</v>
      </c>
      <c r="H97">
        <f t="shared" si="10"/>
        <v>4125</v>
      </c>
    </row>
    <row r="98" spans="1:8" x14ac:dyDescent="0.25">
      <c r="A98">
        <f t="shared" si="12"/>
        <v>2640</v>
      </c>
      <c r="B98" s="2">
        <v>4.4000000000000004</v>
      </c>
      <c r="C98" s="8">
        <f t="shared" si="8"/>
        <v>0.11176</v>
      </c>
      <c r="D98" s="9">
        <v>4.8099999999999996</v>
      </c>
      <c r="E98" s="8">
        <f t="shared" si="7"/>
        <v>-0.34999999999999964</v>
      </c>
      <c r="F98" s="10">
        <f t="shared" si="9"/>
        <v>-8.8899999999999899E-3</v>
      </c>
      <c r="H98">
        <f t="shared" si="10"/>
        <v>4140</v>
      </c>
    </row>
    <row r="99" spans="1:8" x14ac:dyDescent="0.25">
      <c r="A99">
        <f t="shared" si="12"/>
        <v>2670</v>
      </c>
      <c r="B99" s="2">
        <v>4.2300000000000004</v>
      </c>
      <c r="C99" s="8">
        <f t="shared" si="8"/>
        <v>0.10744200000000001</v>
      </c>
      <c r="D99" s="9">
        <v>4.5999999999999996</v>
      </c>
      <c r="E99" s="8">
        <f t="shared" si="7"/>
        <v>-0.13999999999999968</v>
      </c>
      <c r="F99" s="10">
        <f t="shared" si="9"/>
        <v>-3.5559999999999919E-3</v>
      </c>
      <c r="H99">
        <f t="shared" si="10"/>
        <v>4155</v>
      </c>
    </row>
    <row r="100" spans="1:8" ht="15.75" thickBot="1" x14ac:dyDescent="0.3">
      <c r="A100" s="5">
        <f t="shared" si="12"/>
        <v>2700</v>
      </c>
      <c r="B100" s="3">
        <v>4.3499999999999996</v>
      </c>
      <c r="C100" s="13">
        <f t="shared" si="8"/>
        <v>0.11048999999999999</v>
      </c>
      <c r="D100" s="11">
        <v>4.46</v>
      </c>
      <c r="E100" s="12">
        <f>-(D100-4.46)</f>
        <v>0</v>
      </c>
      <c r="F100" s="13">
        <f t="shared" si="9"/>
        <v>0</v>
      </c>
      <c r="H100">
        <f t="shared" si="10"/>
        <v>4170</v>
      </c>
    </row>
    <row r="101" spans="1:8" x14ac:dyDescent="0.25">
      <c r="A101" s="4"/>
      <c r="B101" s="4"/>
      <c r="C101" s="4"/>
      <c r="D101" s="4"/>
      <c r="E101" s="4"/>
    </row>
    <row r="102" spans="1:8" x14ac:dyDescent="0.25">
      <c r="A102" s="4"/>
      <c r="B102" s="4"/>
      <c r="C102" s="4"/>
      <c r="D102" s="4"/>
      <c r="E102" s="4"/>
    </row>
    <row r="103" spans="1:8" x14ac:dyDescent="0.25">
      <c r="A103" s="4"/>
      <c r="B103" s="4"/>
      <c r="C103" s="4"/>
      <c r="D103" s="4"/>
      <c r="E103" s="4"/>
      <c r="F103" t="s">
        <v>40</v>
      </c>
    </row>
    <row r="104" spans="1:8" x14ac:dyDescent="0.25">
      <c r="A104" s="4"/>
      <c r="B104" s="4"/>
      <c r="C104" s="4"/>
      <c r="D104" s="4"/>
      <c r="E104" s="4"/>
    </row>
    <row r="105" spans="1:8" x14ac:dyDescent="0.25">
      <c r="A105" s="4"/>
      <c r="B105" s="4"/>
      <c r="C105" s="4"/>
      <c r="D105" s="4"/>
      <c r="E105" s="4"/>
    </row>
    <row r="106" spans="1:8" x14ac:dyDescent="0.25">
      <c r="A106" s="4"/>
      <c r="B106" s="4"/>
      <c r="C106" s="4"/>
      <c r="D106" s="4"/>
      <c r="E106" s="4"/>
    </row>
    <row r="107" spans="1:8" x14ac:dyDescent="0.25">
      <c r="A107" s="4"/>
      <c r="B107" s="4"/>
      <c r="C107" s="4"/>
      <c r="D107" s="4"/>
      <c r="E107" s="4"/>
    </row>
    <row r="108" spans="1:8" x14ac:dyDescent="0.25">
      <c r="A108" s="4"/>
      <c r="B108" s="4"/>
      <c r="C108" s="4"/>
      <c r="D108" s="4"/>
      <c r="E108" s="4"/>
    </row>
    <row r="109" spans="1:8" x14ac:dyDescent="0.25">
      <c r="A109" s="4"/>
      <c r="B109" s="4"/>
      <c r="C109" s="4"/>
      <c r="D109" s="4"/>
      <c r="E109" s="4"/>
    </row>
    <row r="110" spans="1:8" x14ac:dyDescent="0.25">
      <c r="A110" s="4"/>
      <c r="B110" s="4"/>
      <c r="C110" s="4"/>
      <c r="D110" s="4"/>
      <c r="E110" s="4"/>
    </row>
    <row r="111" spans="1:8" x14ac:dyDescent="0.25">
      <c r="A111" s="4"/>
      <c r="B111" s="4"/>
      <c r="C111" s="4"/>
      <c r="D111" s="4"/>
      <c r="E111" s="4"/>
    </row>
    <row r="112" spans="1:8" x14ac:dyDescent="0.25">
      <c r="A112" s="4"/>
      <c r="B112" s="4"/>
      <c r="C112" s="4"/>
      <c r="D112" s="4"/>
      <c r="E112" s="4"/>
    </row>
    <row r="113" spans="1:5" x14ac:dyDescent="0.25">
      <c r="A113" s="4"/>
      <c r="B113" s="4"/>
      <c r="C113" s="4"/>
      <c r="D113" s="4"/>
      <c r="E113" s="4"/>
    </row>
    <row r="114" spans="1:5" x14ac:dyDescent="0.25">
      <c r="A114" s="4"/>
      <c r="B114" s="4"/>
      <c r="C114" s="4"/>
      <c r="D114" s="4"/>
      <c r="E114" s="4"/>
    </row>
    <row r="115" spans="1:5" x14ac:dyDescent="0.25">
      <c r="A115" s="4"/>
      <c r="B115" s="4"/>
      <c r="C115" s="4"/>
      <c r="D115" s="4"/>
      <c r="E115" s="4"/>
    </row>
    <row r="116" spans="1:5" x14ac:dyDescent="0.25">
      <c r="A116" s="4"/>
      <c r="B116" s="4"/>
      <c r="C116" s="4"/>
      <c r="D116" s="4"/>
      <c r="E116" s="4"/>
    </row>
    <row r="117" spans="1:5" x14ac:dyDescent="0.25">
      <c r="A117" s="4"/>
      <c r="B117" s="4"/>
      <c r="C117" s="4"/>
      <c r="D117" s="4"/>
      <c r="E117" s="4"/>
    </row>
    <row r="118" spans="1:5" x14ac:dyDescent="0.25">
      <c r="A118" s="4"/>
      <c r="B118" s="4"/>
      <c r="C118" s="4"/>
      <c r="D118" s="4"/>
      <c r="E118" s="4"/>
    </row>
    <row r="119" spans="1:5" x14ac:dyDescent="0.25">
      <c r="A119" s="4"/>
      <c r="B119" s="4"/>
      <c r="C119" s="4"/>
      <c r="D119" s="4"/>
      <c r="E119" s="4"/>
    </row>
    <row r="120" spans="1:5" x14ac:dyDescent="0.25">
      <c r="A120" s="4"/>
      <c r="B120" s="4"/>
      <c r="C120" s="4"/>
      <c r="D120" s="4"/>
      <c r="E120" s="4"/>
    </row>
    <row r="121" spans="1:5" x14ac:dyDescent="0.25">
      <c r="A121" s="4"/>
      <c r="B121" s="4"/>
      <c r="C121" s="4"/>
      <c r="D121" s="4"/>
      <c r="E121" s="4"/>
    </row>
    <row r="122" spans="1:5" x14ac:dyDescent="0.25">
      <c r="A122" s="4"/>
      <c r="B122" s="4"/>
      <c r="C122" s="4"/>
      <c r="D122" s="4"/>
      <c r="E122" s="4"/>
    </row>
    <row r="123" spans="1:5" x14ac:dyDescent="0.25">
      <c r="A123" s="4"/>
      <c r="B123" s="4"/>
      <c r="C123" s="4"/>
      <c r="D123" s="4"/>
      <c r="E123" s="4"/>
    </row>
    <row r="124" spans="1:5" x14ac:dyDescent="0.25">
      <c r="A124" s="4"/>
      <c r="B124" s="4"/>
      <c r="C124" s="4"/>
      <c r="D124" s="4"/>
      <c r="E124" s="4"/>
    </row>
    <row r="125" spans="1:5" x14ac:dyDescent="0.25">
      <c r="A125" s="4"/>
      <c r="B125" s="4"/>
      <c r="C125" s="4"/>
      <c r="D125" s="4"/>
      <c r="E125" s="4"/>
    </row>
    <row r="126" spans="1:5" x14ac:dyDescent="0.25">
      <c r="A126" s="4"/>
      <c r="B126" s="4"/>
      <c r="C126" s="4"/>
      <c r="D126" s="4"/>
      <c r="E126" s="4"/>
    </row>
    <row r="127" spans="1:5" x14ac:dyDescent="0.25">
      <c r="A127" s="4"/>
      <c r="B127" s="4"/>
      <c r="C127" s="4"/>
      <c r="D127" s="4"/>
      <c r="E127" s="4"/>
    </row>
    <row r="128" spans="1:5" x14ac:dyDescent="0.25">
      <c r="A128" s="4"/>
      <c r="B128" s="4"/>
      <c r="C128" s="4"/>
      <c r="D128" s="4"/>
      <c r="E128" s="4"/>
    </row>
    <row r="129" spans="1:5" x14ac:dyDescent="0.25">
      <c r="A129" s="4"/>
      <c r="B129" s="4"/>
      <c r="C129" s="4"/>
      <c r="D129" s="4"/>
      <c r="E129" s="4"/>
    </row>
    <row r="130" spans="1:5" x14ac:dyDescent="0.25">
      <c r="A130" s="4"/>
      <c r="B130" s="4"/>
      <c r="C130" s="4"/>
      <c r="D130" s="4"/>
      <c r="E130" s="4"/>
    </row>
    <row r="131" spans="1:5" x14ac:dyDescent="0.25">
      <c r="A131" s="4"/>
      <c r="B131" s="4"/>
      <c r="C131" s="4"/>
      <c r="D131" s="4"/>
      <c r="E131" s="4"/>
    </row>
    <row r="132" spans="1:5" x14ac:dyDescent="0.25">
      <c r="A132" s="4"/>
      <c r="B132" s="4"/>
      <c r="C132" s="4"/>
      <c r="D132" s="4"/>
      <c r="E132" s="4"/>
    </row>
    <row r="133" spans="1:5" x14ac:dyDescent="0.25">
      <c r="A133" s="4"/>
      <c r="B133" s="4"/>
      <c r="C133" s="4"/>
      <c r="D133" s="4"/>
      <c r="E133" s="4"/>
    </row>
    <row r="134" spans="1:5" x14ac:dyDescent="0.25">
      <c r="A134" s="4"/>
      <c r="B134" s="4"/>
      <c r="C134" s="4"/>
      <c r="D134" s="4"/>
      <c r="E134" s="4"/>
    </row>
    <row r="135" spans="1:5" x14ac:dyDescent="0.25">
      <c r="A135" s="4"/>
      <c r="B135" s="4"/>
      <c r="C135" s="4"/>
      <c r="D135" s="4"/>
      <c r="E135" s="4"/>
    </row>
    <row r="136" spans="1:5" x14ac:dyDescent="0.25">
      <c r="A136" s="4"/>
      <c r="B136" s="4"/>
      <c r="C136" s="4"/>
      <c r="D136" s="4"/>
      <c r="E136" s="4"/>
    </row>
    <row r="137" spans="1:5" x14ac:dyDescent="0.25">
      <c r="A137" s="4"/>
      <c r="B137" s="4"/>
      <c r="C137" s="4"/>
      <c r="D137" s="4"/>
      <c r="E137" s="4"/>
    </row>
    <row r="138" spans="1:5" x14ac:dyDescent="0.25">
      <c r="A138" s="4"/>
      <c r="B138" s="4"/>
      <c r="C138" s="4"/>
      <c r="D138" s="4"/>
      <c r="E138" s="4"/>
    </row>
    <row r="139" spans="1:5" x14ac:dyDescent="0.25">
      <c r="A139" s="4"/>
      <c r="B139" s="4"/>
      <c r="C139" s="4"/>
      <c r="D139" s="4"/>
      <c r="E139" s="4"/>
    </row>
    <row r="140" spans="1:5" x14ac:dyDescent="0.25">
      <c r="A140" s="4"/>
      <c r="B140" s="4"/>
      <c r="C140" s="4"/>
      <c r="D140" s="4"/>
      <c r="E140" s="4"/>
    </row>
    <row r="141" spans="1:5" x14ac:dyDescent="0.25">
      <c r="A141" s="4"/>
      <c r="B141" s="4"/>
      <c r="C141" s="4"/>
      <c r="D141" s="4"/>
      <c r="E141" s="4"/>
    </row>
    <row r="142" spans="1:5" x14ac:dyDescent="0.25">
      <c r="A142" s="4"/>
      <c r="B142" s="4"/>
      <c r="C142" s="4"/>
      <c r="D142" s="4"/>
      <c r="E142" s="4"/>
    </row>
    <row r="143" spans="1:5" x14ac:dyDescent="0.25">
      <c r="A143" s="4"/>
      <c r="B143" s="4"/>
      <c r="C143" s="4"/>
      <c r="D143" s="4"/>
      <c r="E143" s="4"/>
    </row>
    <row r="144" spans="1:5" x14ac:dyDescent="0.25">
      <c r="A144" s="4"/>
      <c r="B144" s="4"/>
      <c r="C144" s="4"/>
      <c r="D144" s="4"/>
      <c r="E144" s="4"/>
    </row>
    <row r="145" spans="1:5" x14ac:dyDescent="0.25">
      <c r="A145" s="4"/>
      <c r="B145" s="4"/>
      <c r="C145" s="4"/>
      <c r="D145" s="4"/>
      <c r="E145" s="4"/>
    </row>
    <row r="146" spans="1:5" x14ac:dyDescent="0.25">
      <c r="A146" s="4"/>
      <c r="B146" s="4"/>
      <c r="C146" s="4"/>
      <c r="D146" s="4"/>
      <c r="E146" s="4"/>
    </row>
    <row r="147" spans="1:5" x14ac:dyDescent="0.25">
      <c r="A147" s="4"/>
      <c r="B147" s="4"/>
      <c r="C147" s="4"/>
      <c r="D147" s="4"/>
      <c r="E147" s="4"/>
    </row>
    <row r="148" spans="1:5" x14ac:dyDescent="0.25">
      <c r="A148" s="4"/>
      <c r="B148" s="4"/>
      <c r="C148" s="4"/>
      <c r="D148" s="4"/>
      <c r="E148" s="4"/>
    </row>
    <row r="149" spans="1:5" x14ac:dyDescent="0.25">
      <c r="A149" s="4"/>
      <c r="B149" s="4"/>
      <c r="C149" s="4"/>
      <c r="D149" s="4"/>
      <c r="E149" s="4"/>
    </row>
    <row r="150" spans="1:5" x14ac:dyDescent="0.25">
      <c r="A150" s="4"/>
      <c r="B150" s="4"/>
      <c r="C150" s="4"/>
      <c r="D150" s="4"/>
      <c r="E150" s="4"/>
    </row>
    <row r="151" spans="1:5" x14ac:dyDescent="0.25">
      <c r="A151" s="4"/>
      <c r="B151" s="4"/>
      <c r="C151" s="4"/>
      <c r="D151" s="4"/>
      <c r="E151" s="4"/>
    </row>
    <row r="152" spans="1:5" x14ac:dyDescent="0.25">
      <c r="A152" s="4"/>
      <c r="B152" s="4"/>
      <c r="C152" s="4"/>
      <c r="D152" s="4"/>
      <c r="E152" s="4"/>
    </row>
    <row r="153" spans="1:5" x14ac:dyDescent="0.25">
      <c r="A153" s="4"/>
      <c r="B153" s="4"/>
      <c r="C153" s="4"/>
      <c r="D153" s="4"/>
      <c r="E153" s="4"/>
    </row>
    <row r="154" spans="1:5" x14ac:dyDescent="0.25">
      <c r="A154" s="4"/>
      <c r="B154" s="4"/>
      <c r="C154" s="4"/>
      <c r="D154" s="4"/>
      <c r="E154" s="4"/>
    </row>
    <row r="155" spans="1:5" x14ac:dyDescent="0.25">
      <c r="A155" s="4"/>
      <c r="B155" s="4"/>
      <c r="C155" s="4"/>
      <c r="D155" s="4"/>
      <c r="E155" s="4"/>
    </row>
    <row r="156" spans="1:5" x14ac:dyDescent="0.25">
      <c r="A156" s="4"/>
      <c r="B156" s="4"/>
      <c r="C156" s="4"/>
      <c r="D156" s="4"/>
      <c r="E156" s="4"/>
    </row>
    <row r="157" spans="1:5" x14ac:dyDescent="0.25">
      <c r="A157" s="4"/>
      <c r="B157" s="4"/>
      <c r="C157" s="4"/>
      <c r="D157" s="4"/>
      <c r="E157" s="4"/>
    </row>
    <row r="158" spans="1:5" x14ac:dyDescent="0.25">
      <c r="A158" s="4"/>
      <c r="B158" s="4"/>
      <c r="C158" s="4"/>
      <c r="D158" s="4"/>
      <c r="E158" s="4"/>
    </row>
    <row r="159" spans="1:5" x14ac:dyDescent="0.25">
      <c r="A159" s="4"/>
      <c r="B159" s="4"/>
      <c r="C159" s="4"/>
      <c r="D159" s="4"/>
      <c r="E159" s="4"/>
    </row>
    <row r="160" spans="1:5" x14ac:dyDescent="0.25">
      <c r="A160" s="4"/>
      <c r="B160" s="4"/>
      <c r="C160" s="4"/>
      <c r="D160" s="4"/>
      <c r="E160" s="4"/>
    </row>
    <row r="161" spans="1:5" x14ac:dyDescent="0.25">
      <c r="A161" s="4"/>
      <c r="B161" s="4"/>
      <c r="C161" s="4"/>
      <c r="D161" s="4"/>
      <c r="E161" s="4"/>
    </row>
    <row r="162" spans="1:5" x14ac:dyDescent="0.25">
      <c r="A162" s="4"/>
      <c r="B162" s="4"/>
      <c r="C162" s="4"/>
      <c r="D162" s="4"/>
      <c r="E162" s="4"/>
    </row>
    <row r="163" spans="1:5" x14ac:dyDescent="0.25">
      <c r="A163" s="4"/>
      <c r="B163" s="4"/>
      <c r="C163" s="4"/>
      <c r="D163" s="4"/>
      <c r="E163" s="4"/>
    </row>
    <row r="164" spans="1:5" x14ac:dyDescent="0.25">
      <c r="A164" s="4"/>
      <c r="B164" s="4"/>
      <c r="C164" s="4"/>
      <c r="D164" s="4"/>
      <c r="E164" s="4"/>
    </row>
    <row r="165" spans="1:5" x14ac:dyDescent="0.25">
      <c r="A165" s="4"/>
      <c r="B165" s="4"/>
      <c r="C165" s="4"/>
      <c r="D165" s="4"/>
      <c r="E165" s="4"/>
    </row>
    <row r="166" spans="1:5" x14ac:dyDescent="0.25">
      <c r="A166" s="4"/>
      <c r="B166" s="4"/>
      <c r="C166" s="4"/>
      <c r="D166" s="4"/>
      <c r="E166" s="4"/>
    </row>
    <row r="167" spans="1:5" x14ac:dyDescent="0.25">
      <c r="A167" s="4"/>
      <c r="B167" s="4"/>
      <c r="C167" s="4"/>
      <c r="D167" s="4"/>
      <c r="E167" s="4"/>
    </row>
    <row r="168" spans="1:5" x14ac:dyDescent="0.25">
      <c r="A168" s="4"/>
      <c r="B168" s="4"/>
      <c r="C168" s="4"/>
      <c r="D168" s="4"/>
      <c r="E168" s="4"/>
    </row>
    <row r="169" spans="1:5" x14ac:dyDescent="0.25">
      <c r="A169" s="4"/>
      <c r="B169" s="4"/>
      <c r="C169" s="4"/>
      <c r="D169" s="4"/>
      <c r="E169" s="4"/>
    </row>
    <row r="170" spans="1:5" x14ac:dyDescent="0.25">
      <c r="A170" s="4"/>
      <c r="B170" s="4"/>
      <c r="C170" s="4"/>
      <c r="D170" s="4"/>
      <c r="E170" s="4"/>
    </row>
    <row r="171" spans="1:5" x14ac:dyDescent="0.25">
      <c r="A171" s="4"/>
      <c r="B171" s="4"/>
      <c r="C171" s="4"/>
      <c r="D171" s="4"/>
      <c r="E171" s="4"/>
    </row>
    <row r="172" spans="1:5" x14ac:dyDescent="0.25">
      <c r="A172" s="4"/>
      <c r="B172" s="4"/>
      <c r="C172" s="4"/>
      <c r="D172" s="4"/>
      <c r="E172" s="4"/>
    </row>
    <row r="173" spans="1:5" x14ac:dyDescent="0.25">
      <c r="A173" s="4"/>
      <c r="B173" s="4"/>
      <c r="C173" s="4"/>
      <c r="D173" s="4"/>
      <c r="E173" s="4"/>
    </row>
    <row r="174" spans="1:5" x14ac:dyDescent="0.25">
      <c r="A174" s="4"/>
      <c r="B174" s="4"/>
      <c r="C174" s="4"/>
      <c r="D174" s="4"/>
      <c r="E174" s="4"/>
    </row>
    <row r="175" spans="1:5" x14ac:dyDescent="0.25">
      <c r="A175" s="4"/>
      <c r="B175" s="4"/>
      <c r="C175" s="4"/>
      <c r="D175" s="4"/>
      <c r="E175" s="4"/>
    </row>
    <row r="176" spans="1:5" x14ac:dyDescent="0.25">
      <c r="A176" s="4"/>
      <c r="B176" s="4"/>
      <c r="C176" s="4"/>
      <c r="D176" s="4"/>
      <c r="E176" s="4"/>
    </row>
    <row r="177" spans="1:5" x14ac:dyDescent="0.25">
      <c r="A177" s="4"/>
      <c r="B177" s="4"/>
      <c r="C177" s="4"/>
      <c r="D177" s="4"/>
      <c r="E177" s="4"/>
    </row>
    <row r="178" spans="1:5" x14ac:dyDescent="0.25">
      <c r="A178" s="4"/>
      <c r="B178" s="4"/>
      <c r="C178" s="4"/>
      <c r="D178" s="4"/>
      <c r="E178" s="4"/>
    </row>
    <row r="179" spans="1:5" x14ac:dyDescent="0.25">
      <c r="A179" s="4"/>
      <c r="B179" s="4"/>
      <c r="C179" s="4"/>
      <c r="D179" s="4"/>
      <c r="E179" s="4"/>
    </row>
    <row r="180" spans="1:5" x14ac:dyDescent="0.25">
      <c r="A180" s="4"/>
      <c r="B180" s="4"/>
      <c r="C180" s="4"/>
      <c r="D180" s="4"/>
      <c r="E180" s="4"/>
    </row>
    <row r="181" spans="1:5" x14ac:dyDescent="0.25">
      <c r="A181" s="4"/>
      <c r="B181" s="4"/>
      <c r="C181" s="4"/>
      <c r="D181" s="4"/>
      <c r="E181" s="4"/>
    </row>
    <row r="182" spans="1:5" x14ac:dyDescent="0.25">
      <c r="A182" s="4"/>
      <c r="B182" s="4"/>
      <c r="C182" s="4"/>
      <c r="D182" s="4"/>
      <c r="E182" s="4"/>
    </row>
    <row r="183" spans="1:5" x14ac:dyDescent="0.25">
      <c r="A183" s="4"/>
      <c r="B183" s="4"/>
      <c r="C183" s="4"/>
      <c r="D183" s="4"/>
      <c r="E183" s="4"/>
    </row>
    <row r="184" spans="1:5" x14ac:dyDescent="0.25">
      <c r="A184" s="4"/>
      <c r="B184" s="4"/>
      <c r="C184" s="4"/>
      <c r="D184" s="4"/>
      <c r="E184" s="4"/>
    </row>
    <row r="185" spans="1:5" x14ac:dyDescent="0.25">
      <c r="A185" s="4"/>
      <c r="B185" s="4"/>
      <c r="C185" s="4"/>
      <c r="D185" s="4"/>
      <c r="E185" s="4"/>
    </row>
    <row r="186" spans="1:5" x14ac:dyDescent="0.25">
      <c r="A186" s="4"/>
      <c r="B186" s="4"/>
      <c r="C186" s="4"/>
      <c r="D186" s="4"/>
      <c r="E186" s="4"/>
    </row>
    <row r="187" spans="1:5" x14ac:dyDescent="0.25">
      <c r="A187" s="4"/>
      <c r="B187" s="4"/>
      <c r="C187" s="4"/>
      <c r="D187" s="4"/>
      <c r="E187" s="4"/>
    </row>
    <row r="188" spans="1:5" x14ac:dyDescent="0.25">
      <c r="A188" s="4"/>
      <c r="B188" s="4"/>
      <c r="C188" s="4"/>
      <c r="D188" s="4"/>
      <c r="E188" s="4"/>
    </row>
    <row r="189" spans="1:5" x14ac:dyDescent="0.25">
      <c r="A189" s="4"/>
      <c r="B189" s="4"/>
      <c r="C189" s="4"/>
      <c r="D189" s="4"/>
      <c r="E189" s="4"/>
    </row>
    <row r="190" spans="1:5" x14ac:dyDescent="0.25">
      <c r="A190" s="4"/>
      <c r="B190" s="4"/>
      <c r="C190" s="4"/>
      <c r="D190" s="4"/>
      <c r="E190" s="4"/>
    </row>
    <row r="191" spans="1:5" x14ac:dyDescent="0.25">
      <c r="A191" s="4"/>
      <c r="B191" s="4"/>
      <c r="C191" s="4"/>
      <c r="D191" s="4"/>
      <c r="E191" s="4"/>
    </row>
    <row r="192" spans="1:5" x14ac:dyDescent="0.25">
      <c r="A192" s="4"/>
      <c r="B192" s="4"/>
      <c r="C192" s="4"/>
      <c r="D192" s="4"/>
      <c r="E192" s="4"/>
    </row>
    <row r="193" spans="1:5" x14ac:dyDescent="0.25">
      <c r="A193" s="4"/>
      <c r="B193" s="4"/>
      <c r="C193" s="4"/>
      <c r="D193" s="4"/>
      <c r="E193" s="4"/>
    </row>
    <row r="194" spans="1:5" x14ac:dyDescent="0.25">
      <c r="A194" s="4"/>
      <c r="B194" s="4"/>
      <c r="C194" s="4"/>
      <c r="D194" s="4"/>
      <c r="E194" s="4"/>
    </row>
    <row r="195" spans="1:5" x14ac:dyDescent="0.25">
      <c r="A195" s="4"/>
      <c r="B195" s="4"/>
      <c r="C195" s="4"/>
      <c r="D195" s="4"/>
      <c r="E195" s="4"/>
    </row>
    <row r="196" spans="1:5" x14ac:dyDescent="0.25">
      <c r="A196" s="4"/>
      <c r="B196" s="4"/>
      <c r="C196" s="4"/>
      <c r="D196" s="4"/>
      <c r="E196" s="4"/>
    </row>
    <row r="197" spans="1:5" x14ac:dyDescent="0.25">
      <c r="A197" s="4"/>
      <c r="B197" s="4"/>
      <c r="C197" s="4"/>
      <c r="D197" s="4"/>
      <c r="E197" s="4"/>
    </row>
    <row r="198" spans="1:5" x14ac:dyDescent="0.25">
      <c r="A198" s="4"/>
      <c r="B198" s="4"/>
      <c r="C198" s="4"/>
      <c r="D198" s="4"/>
      <c r="E198" s="4"/>
    </row>
    <row r="199" spans="1:5" x14ac:dyDescent="0.25">
      <c r="A199" s="4"/>
      <c r="B199" s="4"/>
      <c r="C199" s="4"/>
      <c r="D199" s="4"/>
      <c r="E199" s="4"/>
    </row>
    <row r="200" spans="1:5" x14ac:dyDescent="0.25">
      <c r="A200" s="4"/>
      <c r="B200" s="4"/>
      <c r="C200" s="4"/>
      <c r="D200" s="4"/>
      <c r="E200" s="4"/>
    </row>
    <row r="201" spans="1:5" x14ac:dyDescent="0.25">
      <c r="A201" s="4"/>
      <c r="B201" s="4"/>
      <c r="C201" s="4"/>
      <c r="D201" s="4"/>
      <c r="E201" s="4"/>
    </row>
    <row r="202" spans="1:5" x14ac:dyDescent="0.25">
      <c r="A202" s="4"/>
      <c r="B202" s="4"/>
      <c r="C202" s="4"/>
      <c r="D202" s="4"/>
      <c r="E202" s="4"/>
    </row>
    <row r="203" spans="1:5" x14ac:dyDescent="0.25">
      <c r="A203" s="4"/>
      <c r="B203" s="4"/>
      <c r="C203" s="4"/>
      <c r="D203" s="4"/>
      <c r="E203" s="4"/>
    </row>
  </sheetData>
  <mergeCells count="5">
    <mergeCell ref="B1:C1"/>
    <mergeCell ref="D1:F1"/>
    <mergeCell ref="I1:J1"/>
    <mergeCell ref="I2:J2"/>
    <mergeCell ref="I3:J3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Wegner</dc:creator>
  <cp:lastModifiedBy>spm</cp:lastModifiedBy>
  <dcterms:created xsi:type="dcterms:W3CDTF">2013-02-04T01:46:34Z</dcterms:created>
  <dcterms:modified xsi:type="dcterms:W3CDTF">2013-08-23T17:15:45Z</dcterms:modified>
</cp:coreProperties>
</file>