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521" windowWidth="15480" windowHeight="5775" activeTab="1"/>
  </bookViews>
  <sheets>
    <sheet name="Chart1" sheetId="1" r:id="rId1"/>
    <sheet name="c Speed Data" sheetId="2" r:id="rId2"/>
  </sheets>
  <definedNames/>
  <calcPr fullCalcOnLoad="1"/>
</workbook>
</file>

<file path=xl/sharedStrings.xml><?xml version="1.0" encoding="utf-8"?>
<sst xmlns="http://schemas.openxmlformats.org/spreadsheetml/2006/main" count="63" uniqueCount="46">
  <si>
    <t>Date</t>
  </si>
  <si>
    <t>Experimentor</t>
  </si>
  <si>
    <t>Country</t>
  </si>
  <si>
    <t>Experimental Method</t>
  </si>
  <si>
    <t>Error from true c</t>
  </si>
  <si>
    <t>Galileo</t>
  </si>
  <si>
    <t>Italy</t>
  </si>
  <si>
    <t>Lanterns and shutters</t>
  </si>
  <si>
    <t>?</t>
  </si>
  <si>
    <t>Roemer</t>
  </si>
  <si>
    <t>France</t>
  </si>
  <si>
    <t>Moons of Jupiter</t>
  </si>
  <si>
    <t>Bradley</t>
  </si>
  <si>
    <t>England</t>
  </si>
  <si>
    <t>Aberration of Light</t>
  </si>
  <si>
    <t>Fizeau</t>
  </si>
  <si>
    <t>Cog Wheel</t>
  </si>
  <si>
    <t>Michelson</t>
  </si>
  <si>
    <t>United States</t>
  </si>
  <si>
    <t>Rotating mirror</t>
  </si>
  <si>
    <t>Uncertainty (m/s)</t>
  </si>
  <si>
    <t>400 in 10^6</t>
  </si>
  <si>
    <t>18 in 10^6</t>
  </si>
  <si>
    <t>Essen</t>
  </si>
  <si>
    <t>Microwave cavity</t>
  </si>
  <si>
    <t>0.1 in 10^6</t>
  </si>
  <si>
    <t>Froome</t>
  </si>
  <si>
    <t>Interferometer</t>
  </si>
  <si>
    <t>Evenson et al.</t>
  </si>
  <si>
    <t>Laser Method</t>
  </si>
  <si>
    <t>2 in 10^9</t>
  </si>
  <si>
    <t>Blaney et. al</t>
  </si>
  <si>
    <t>3 in 10^9</t>
  </si>
  <si>
    <t>Woods et al.</t>
  </si>
  <si>
    <t xml:space="preserve">   "Fast"</t>
  </si>
  <si>
    <t>Exact</t>
  </si>
  <si>
    <t>International</t>
  </si>
  <si>
    <r>
      <t xml:space="preserve">Speed </t>
    </r>
    <r>
      <rPr>
        <b/>
        <sz val="9"/>
        <rFont val="Geneva"/>
        <family val="0"/>
      </rPr>
      <t>(10^8 m/s)</t>
    </r>
  </si>
  <si>
    <t>Log(1/Error)</t>
  </si>
  <si>
    <t>1/Abs(Error)</t>
  </si>
  <si>
    <t>1/ Log(1/Error)</t>
  </si>
  <si>
    <t>Uncertainty (fraction)</t>
  </si>
  <si>
    <t>Error from c  (fraction)</t>
  </si>
  <si>
    <t>1/Abs(Uncertainty)</t>
  </si>
  <si>
    <t>Log(1/Uncertainty)</t>
  </si>
  <si>
    <t>1/ Log(1/Uncertainty)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</si>
</sst>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E+00"/>
    <numFmt numFmtId="166" formatCode="0.0E+0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0"/>
      <name val="Geneva"/>
      <family val="0"/>
    </font>
    <font>
      <sz val="8"/>
      <name val="Geneva"/>
      <family val="0"/>
    </font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 shrinkToFit="1"/>
    </xf>
    <xf numFmtId="0" fontId="0" fillId="0" borderId="0" xfId="0" applyAlignment="1">
      <alignment horizontal="center" vertical="top"/>
    </xf>
    <xf numFmtId="166" fontId="0" fillId="0" borderId="0" xfId="0" applyNumberFormat="1" applyFont="1" applyFill="1" applyBorder="1" applyAlignment="1" applyProtection="1">
      <alignment horizontal="center"/>
      <protection/>
    </xf>
    <xf numFmtId="11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 shrinkToFit="1"/>
    </xf>
    <xf numFmtId="0" fontId="6" fillId="0" borderId="3" xfId="0" applyFont="1" applyBorder="1" applyAlignment="1">
      <alignment horizontal="center" vertical="top" wrapText="1" shrinkToFit="1"/>
    </xf>
    <xf numFmtId="164" fontId="0" fillId="0" borderId="4" xfId="0" applyNumberFormat="1" applyFont="1" applyFill="1" applyBorder="1" applyAlignment="1" applyProtection="1">
      <alignment horizontal="center"/>
      <protection/>
    </xf>
    <xf numFmtId="164" fontId="0" fillId="0" borderId="5" xfId="0" applyNumberFormat="1" applyFont="1" applyFill="1" applyBorder="1" applyAlignment="1" applyProtection="1">
      <alignment horizontal="center"/>
      <protection/>
    </xf>
    <xf numFmtId="2" fontId="0" fillId="0" borderId="5" xfId="0" applyNumberFormat="1" applyFont="1" applyFill="1" applyBorder="1" applyAlignment="1" applyProtection="1">
      <alignment horizontal="center"/>
      <protection/>
    </xf>
    <xf numFmtId="164" fontId="0" fillId="0" borderId="6" xfId="0" applyNumberFormat="1" applyFont="1" applyFill="1" applyBorder="1" applyAlignment="1" applyProtection="1">
      <alignment horizontal="center"/>
      <protection/>
    </xf>
    <xf numFmtId="11" fontId="0" fillId="0" borderId="7" xfId="0" applyNumberFormat="1" applyFont="1" applyFill="1" applyBorder="1" applyAlignment="1" applyProtection="1">
      <alignment horizontal="center"/>
      <protection/>
    </xf>
    <xf numFmtId="166" fontId="0" fillId="0" borderId="7" xfId="0" applyNumberFormat="1" applyFont="1" applyFill="1" applyBorder="1" applyAlignment="1" applyProtection="1">
      <alignment horizontal="center"/>
      <protection/>
    </xf>
    <xf numFmtId="11" fontId="0" fillId="0" borderId="8" xfId="0" applyNumberFormat="1" applyFont="1" applyFill="1" applyBorder="1" applyAlignment="1" applyProtection="1">
      <alignment horizontal="center"/>
      <protection/>
    </xf>
    <xf numFmtId="0" fontId="6" fillId="0" borderId="1" xfId="0" applyFont="1" applyBorder="1" applyAlignment="1">
      <alignment horizontal="center" vertical="top" wrapText="1" shrinkToFit="1"/>
    </xf>
    <xf numFmtId="0" fontId="0" fillId="0" borderId="5" xfId="0" applyBorder="1" applyAlignment="1">
      <alignment horizontal="center"/>
    </xf>
    <xf numFmtId="11" fontId="0" fillId="0" borderId="4" xfId="0" applyNumberFormat="1" applyFont="1" applyFill="1" applyBorder="1" applyAlignment="1" applyProtection="1">
      <alignment horizontal="center"/>
      <protection/>
    </xf>
    <xf numFmtId="9" fontId="0" fillId="0" borderId="5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1" fontId="0" fillId="0" borderId="6" xfId="0" applyNumberFormat="1" applyFont="1" applyFill="1" applyBorder="1" applyAlignment="1" applyProtection="1">
      <alignment horizontal="center"/>
      <protection/>
    </xf>
    <xf numFmtId="165" fontId="0" fillId="0" borderId="7" xfId="0" applyNumberFormat="1" applyFont="1" applyFill="1" applyBorder="1" applyAlignment="1" applyProtection="1">
      <alignment horizontal="center"/>
      <protection/>
    </xf>
    <xf numFmtId="0" fontId="0" fillId="0" borderId="8" xfId="0" applyNumberForma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Speed of Light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6725"/>
          <c:w val="0.94525"/>
          <c:h val="0.87525"/>
        </c:manualLayout>
      </c:layout>
      <c:scatterChart>
        <c:scatterStyle val="lineMarker"/>
        <c:varyColors val="0"/>
        <c:ser>
          <c:idx val="0"/>
          <c:order val="0"/>
          <c:tx>
            <c:v>Error from 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 Speed Data'!$A$2:$A$13</c:f>
              <c:numCache>
                <c:ptCount val="10"/>
                <c:pt idx="0">
                  <c:v>1600</c:v>
                </c:pt>
                <c:pt idx="1">
                  <c:v>1676</c:v>
                </c:pt>
                <c:pt idx="2">
                  <c:v>1729</c:v>
                </c:pt>
                <c:pt idx="3">
                  <c:v>1849</c:v>
                </c:pt>
                <c:pt idx="4">
                  <c:v>1879</c:v>
                </c:pt>
                <c:pt idx="5">
                  <c:v>1931</c:v>
                </c:pt>
                <c:pt idx="6">
                  <c:v>1950</c:v>
                </c:pt>
                <c:pt idx="7">
                  <c:v>1958</c:v>
                </c:pt>
                <c:pt idx="8">
                  <c:v>1972</c:v>
                </c:pt>
                <c:pt idx="9">
                  <c:v>1974</c:v>
                </c:pt>
              </c:numCache>
            </c:numRef>
          </c:xVal>
          <c:yVal>
            <c:numRef>
              <c:f>'c Speed Data'!$P$3:$P$12</c:f>
              <c:numCache>
                <c:ptCount val="10"/>
                <c:pt idx="0">
                  <c:v>-1.8403612085005554</c:v>
                </c:pt>
                <c:pt idx="1">
                  <c:v>0.6399559345266649</c:v>
                </c:pt>
                <c:pt idx="2">
                  <c:v>0.7551149099584575</c:v>
                </c:pt>
                <c:pt idx="3">
                  <c:v>0.29354543834173186</c:v>
                </c:pt>
                <c:pt idx="4">
                  <c:v>0.21127560220051064</c:v>
                </c:pt>
                <c:pt idx="5">
                  <c:v>0.1459093281188622</c:v>
                </c:pt>
                <c:pt idx="6">
                  <c:v>0.1459093281188622</c:v>
                </c:pt>
                <c:pt idx="7">
                  <c:v>-0.11496011038138058</c:v>
                </c:pt>
                <c:pt idx="8">
                  <c:v>0.11796875677023909</c:v>
                </c:pt>
                <c:pt idx="9">
                  <c:v>0.11663534049659062</c:v>
                </c:pt>
              </c:numCache>
            </c:numRef>
          </c:yVal>
          <c:smooth val="0"/>
        </c:ser>
        <c:ser>
          <c:idx val="1"/>
          <c:order val="1"/>
          <c:tx>
            <c:v>Aid1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 Speed Data'!$J$19:$J$28</c:f>
              <c:numCache>
                <c:ptCount val="10"/>
                <c:pt idx="0">
                  <c:v>1600</c:v>
                </c:pt>
                <c:pt idx="1">
                  <c:v>1600</c:v>
                </c:pt>
                <c:pt idx="2">
                  <c:v>1600</c:v>
                </c:pt>
                <c:pt idx="3">
                  <c:v>1600</c:v>
                </c:pt>
                <c:pt idx="4">
                  <c:v>1600</c:v>
                </c:pt>
                <c:pt idx="5">
                  <c:v>1600</c:v>
                </c:pt>
                <c:pt idx="6">
                  <c:v>1600</c:v>
                </c:pt>
                <c:pt idx="7">
                  <c:v>1600</c:v>
                </c:pt>
                <c:pt idx="8">
                  <c:v>1600</c:v>
                </c:pt>
                <c:pt idx="9">
                  <c:v>1600</c:v>
                </c:pt>
              </c:numCache>
            </c:numRef>
          </c:xVal>
          <c:yVal>
            <c:numRef>
              <c:f>'c Speed Data'!$P$19:$P$28</c:f>
              <c:numCache>
                <c:ptCount val="10"/>
                <c:pt idx="0">
                  <c:v>3.321928094887362</c:v>
                </c:pt>
                <c:pt idx="1">
                  <c:v>1</c:v>
                </c:pt>
                <c:pt idx="2">
                  <c:v>0.5</c:v>
                </c:pt>
                <c:pt idx="3">
                  <c:v>0.3333333333333333</c:v>
                </c:pt>
                <c:pt idx="4">
                  <c:v>0.25</c:v>
                </c:pt>
                <c:pt idx="5">
                  <c:v>0.16666666666666666</c:v>
                </c:pt>
                <c:pt idx="6">
                  <c:v>0.14285714285714285</c:v>
                </c:pt>
                <c:pt idx="7">
                  <c:v>0.125</c:v>
                </c:pt>
                <c:pt idx="8">
                  <c:v>0.1111111111111111</c:v>
                </c:pt>
                <c:pt idx="9">
                  <c:v>0.1</c:v>
                </c:pt>
              </c:numCache>
            </c:numRef>
          </c:yVal>
          <c:smooth val="0"/>
        </c:ser>
        <c:ser>
          <c:idx val="2"/>
          <c:order val="2"/>
          <c:tx>
            <c:v>Aid2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 Speed Data'!$J$19:$J$28</c:f>
              <c:numCache>
                <c:ptCount val="10"/>
                <c:pt idx="0">
                  <c:v>1600</c:v>
                </c:pt>
                <c:pt idx="1">
                  <c:v>1600</c:v>
                </c:pt>
                <c:pt idx="2">
                  <c:v>1600</c:v>
                </c:pt>
                <c:pt idx="3">
                  <c:v>1600</c:v>
                </c:pt>
                <c:pt idx="4">
                  <c:v>1600</c:v>
                </c:pt>
                <c:pt idx="5">
                  <c:v>1600</c:v>
                </c:pt>
                <c:pt idx="6">
                  <c:v>1600</c:v>
                </c:pt>
                <c:pt idx="7">
                  <c:v>1600</c:v>
                </c:pt>
                <c:pt idx="8">
                  <c:v>1600</c:v>
                </c:pt>
                <c:pt idx="9">
                  <c:v>1600</c:v>
                </c:pt>
              </c:numCache>
            </c:numRef>
          </c:xVal>
          <c:yVal>
            <c:numRef>
              <c:f>'c Speed Data'!$Q$19:$Q$28</c:f>
              <c:numCache>
                <c:ptCount val="10"/>
                <c:pt idx="0">
                  <c:v>-3.321928094887362</c:v>
                </c:pt>
                <c:pt idx="1">
                  <c:v>-1</c:v>
                </c:pt>
                <c:pt idx="2">
                  <c:v>-0.5</c:v>
                </c:pt>
                <c:pt idx="3">
                  <c:v>-0.3333333333333333</c:v>
                </c:pt>
                <c:pt idx="4">
                  <c:v>-0.25</c:v>
                </c:pt>
                <c:pt idx="5">
                  <c:v>-0.16666666666666666</c:v>
                </c:pt>
                <c:pt idx="6">
                  <c:v>-0.14285714285714285</c:v>
                </c:pt>
                <c:pt idx="7">
                  <c:v>-0.125</c:v>
                </c:pt>
                <c:pt idx="8">
                  <c:v>-0.1111111111111111</c:v>
                </c:pt>
                <c:pt idx="9">
                  <c:v>-0.1</c:v>
                </c:pt>
              </c:numCache>
            </c:numRef>
          </c:yVal>
          <c:smooth val="0"/>
        </c:ser>
        <c:ser>
          <c:idx val="3"/>
          <c:order val="3"/>
          <c:tx>
            <c:v>Uncertainty1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 Speed Data'!$A$6:$A$12</c:f>
              <c:numCache>
                <c:ptCount val="7"/>
                <c:pt idx="0">
                  <c:v>1879</c:v>
                </c:pt>
                <c:pt idx="1">
                  <c:v>1931</c:v>
                </c:pt>
                <c:pt idx="2">
                  <c:v>1950</c:v>
                </c:pt>
                <c:pt idx="3">
                  <c:v>1958</c:v>
                </c:pt>
                <c:pt idx="4">
                  <c:v>1972</c:v>
                </c:pt>
                <c:pt idx="5">
                  <c:v>1974</c:v>
                </c:pt>
                <c:pt idx="6">
                  <c:v>1976</c:v>
                </c:pt>
              </c:numCache>
            </c:numRef>
          </c:xVal>
          <c:yVal>
            <c:numRef>
              <c:f>'c Speed Data'!$J$6:$J$12</c:f>
              <c:numCache>
                <c:ptCount val="7"/>
                <c:pt idx="0">
                  <c:v>0.27762896221949646</c:v>
                </c:pt>
                <c:pt idx="1">
                  <c:v>0.24187271104892727</c:v>
                </c:pt>
                <c:pt idx="2">
                  <c:v>0.18258768054177066</c:v>
                </c:pt>
                <c:pt idx="3">
                  <c:v>0.1543967382258904</c:v>
                </c:pt>
                <c:pt idx="4">
                  <c:v>0.11860894169570009</c:v>
                </c:pt>
                <c:pt idx="5">
                  <c:v>0.1149601103121549</c:v>
                </c:pt>
                <c:pt idx="6">
                  <c:v>0.10898243342473532</c:v>
                </c:pt>
              </c:numCache>
            </c:numRef>
          </c:yVal>
          <c:smooth val="0"/>
        </c:ser>
        <c:ser>
          <c:idx val="4"/>
          <c:order val="4"/>
          <c:tx>
            <c:v>Uncertainty2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 Speed Data'!$A$6:$A$12</c:f>
              <c:numCache>
                <c:ptCount val="7"/>
                <c:pt idx="0">
                  <c:v>1879</c:v>
                </c:pt>
                <c:pt idx="1">
                  <c:v>1931</c:v>
                </c:pt>
                <c:pt idx="2">
                  <c:v>1950</c:v>
                </c:pt>
                <c:pt idx="3">
                  <c:v>1958</c:v>
                </c:pt>
                <c:pt idx="4">
                  <c:v>1972</c:v>
                </c:pt>
                <c:pt idx="5">
                  <c:v>1974</c:v>
                </c:pt>
                <c:pt idx="6">
                  <c:v>1976</c:v>
                </c:pt>
              </c:numCache>
            </c:numRef>
          </c:xVal>
          <c:yVal>
            <c:numRef>
              <c:f>'c Speed Data'!$K$6:$K$12</c:f>
              <c:numCache>
                <c:ptCount val="7"/>
                <c:pt idx="0">
                  <c:v>-0.27762896221949646</c:v>
                </c:pt>
                <c:pt idx="1">
                  <c:v>-0.24187271104892727</c:v>
                </c:pt>
                <c:pt idx="2">
                  <c:v>-0.18258768054177066</c:v>
                </c:pt>
                <c:pt idx="3">
                  <c:v>-0.1543967382258904</c:v>
                </c:pt>
                <c:pt idx="4">
                  <c:v>-0.11860894169570009</c:v>
                </c:pt>
                <c:pt idx="5">
                  <c:v>-0.1149601103121549</c:v>
                </c:pt>
                <c:pt idx="6">
                  <c:v>-0.10898243342473532</c:v>
                </c:pt>
              </c:numCache>
            </c:numRef>
          </c:yVal>
          <c:smooth val="0"/>
        </c:ser>
        <c:axId val="51195426"/>
        <c:axId val="58105651"/>
      </c:scatterChart>
      <c:valAx>
        <c:axId val="51195426"/>
        <c:scaling>
          <c:orientation val="minMax"/>
          <c:max val="2000"/>
          <c:min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05651"/>
        <c:crossesAt val="-2"/>
        <c:crossBetween val="midCat"/>
        <c:dispUnits/>
        <c:majorUnit val="50"/>
        <c:minorUnit val="10"/>
      </c:valAx>
      <c:valAx>
        <c:axId val="58105651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Uncertainty and Error (1/[Log(1/Error)]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954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75"/>
          <c:y val="0.10175"/>
          <c:w val="0.231"/>
          <c:h val="0.21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F37" sqref="F37"/>
    </sheetView>
  </sheetViews>
  <sheetFormatPr defaultColWidth="9.00390625" defaultRowHeight="12"/>
  <cols>
    <col min="1" max="1" width="6.375" style="0" customWidth="1"/>
    <col min="2" max="2" width="13.25390625" style="0" customWidth="1"/>
    <col min="3" max="3" width="11.75390625" style="0" customWidth="1"/>
    <col min="4" max="4" width="17.125" style="0" customWidth="1"/>
    <col min="5" max="5" width="13.25390625" style="0" customWidth="1"/>
    <col min="6" max="11" width="11.375" style="0" customWidth="1"/>
    <col min="12" max="12" width="1.25" style="0" customWidth="1"/>
    <col min="13" max="16" width="11.875" style="0" customWidth="1"/>
    <col min="17" max="17" width="9.875" style="0" customWidth="1"/>
    <col min="18" max="16384" width="11.375" style="0" customWidth="1"/>
  </cols>
  <sheetData>
    <row r="1" spans="1:17" s="9" customFormat="1" ht="26.25" customHeight="1">
      <c r="A1" s="6" t="s">
        <v>0</v>
      </c>
      <c r="B1" s="6" t="s">
        <v>1</v>
      </c>
      <c r="C1" s="6" t="s">
        <v>2</v>
      </c>
      <c r="D1" s="7" t="s">
        <v>3</v>
      </c>
      <c r="E1" s="8" t="s">
        <v>37</v>
      </c>
      <c r="F1" s="14" t="s">
        <v>20</v>
      </c>
      <c r="G1" s="15" t="s">
        <v>41</v>
      </c>
      <c r="H1" s="16" t="s">
        <v>43</v>
      </c>
      <c r="I1" s="16" t="s">
        <v>44</v>
      </c>
      <c r="J1" s="17" t="s">
        <v>45</v>
      </c>
      <c r="K1" s="17"/>
      <c r="L1" s="7"/>
      <c r="M1" s="25" t="s">
        <v>42</v>
      </c>
      <c r="N1" s="16" t="s">
        <v>39</v>
      </c>
      <c r="O1" s="16" t="s">
        <v>38</v>
      </c>
      <c r="P1" s="16" t="s">
        <v>40</v>
      </c>
      <c r="Q1" s="17" t="s">
        <v>4</v>
      </c>
    </row>
    <row r="2" spans="1:17" ht="12">
      <c r="A2" s="3">
        <v>1600</v>
      </c>
      <c r="B2" s="3" t="s">
        <v>5</v>
      </c>
      <c r="C2" s="3" t="s">
        <v>6</v>
      </c>
      <c r="D2" s="3" t="s">
        <v>7</v>
      </c>
      <c r="E2" s="1" t="s">
        <v>34</v>
      </c>
      <c r="F2" s="18" t="s">
        <v>8</v>
      </c>
      <c r="G2" s="2" t="s">
        <v>8</v>
      </c>
      <c r="H2" s="2"/>
      <c r="I2" s="2"/>
      <c r="J2" s="19"/>
      <c r="K2" s="19"/>
      <c r="L2" s="2"/>
      <c r="M2" s="18"/>
      <c r="N2" s="2"/>
      <c r="O2" s="2"/>
      <c r="P2" s="2"/>
      <c r="Q2" s="26"/>
    </row>
    <row r="3" spans="1:17" ht="12">
      <c r="A3" s="3">
        <v>1676</v>
      </c>
      <c r="B3" s="3" t="s">
        <v>9</v>
      </c>
      <c r="C3" s="3" t="s">
        <v>10</v>
      </c>
      <c r="D3" s="3" t="s">
        <v>11</v>
      </c>
      <c r="E3" s="1">
        <v>2.14</v>
      </c>
      <c r="F3" s="18">
        <v>0</v>
      </c>
      <c r="G3" s="2" t="s">
        <v>8</v>
      </c>
      <c r="H3" s="2"/>
      <c r="I3" s="2"/>
      <c r="J3" s="19"/>
      <c r="K3" s="19"/>
      <c r="L3" s="2"/>
      <c r="M3" s="27">
        <f>(E3-$E$13)/$E$13</f>
        <v>-0.2861728362759545</v>
      </c>
      <c r="N3" s="10">
        <f>1/ABS(M3)</f>
        <v>3.494391756440876</v>
      </c>
      <c r="O3" s="11">
        <f>LOG(N3)</f>
        <v>0.5433715921532358</v>
      </c>
      <c r="P3" s="12">
        <f>1/O3*SIGN(M3)</f>
        <v>-1.8403612085005554</v>
      </c>
      <c r="Q3" s="28">
        <v>0.28</v>
      </c>
    </row>
    <row r="4" spans="1:17" ht="12">
      <c r="A4" s="3">
        <v>1729</v>
      </c>
      <c r="B4" s="3" t="s">
        <v>12</v>
      </c>
      <c r="C4" s="3" t="s">
        <v>13</v>
      </c>
      <c r="D4" s="3" t="s">
        <v>14</v>
      </c>
      <c r="E4" s="1">
        <v>3.08</v>
      </c>
      <c r="F4" s="18">
        <v>0</v>
      </c>
      <c r="G4" s="2" t="s">
        <v>8</v>
      </c>
      <c r="H4" s="2"/>
      <c r="I4" s="2"/>
      <c r="J4" s="19"/>
      <c r="K4" s="19"/>
      <c r="L4" s="2"/>
      <c r="M4" s="27">
        <f aca="true" t="shared" si="0" ref="M4:M13">(E4-$E$13)/$E$13</f>
        <v>0.027377413210308392</v>
      </c>
      <c r="N4" s="10">
        <f aca="true" t="shared" si="1" ref="N4:N12">1/ABS(M4)</f>
        <v>36.52646041896577</v>
      </c>
      <c r="O4" s="11">
        <f aca="true" t="shared" si="2" ref="O4:O12">LOG(N4)</f>
        <v>1.5626075891297688</v>
      </c>
      <c r="P4" s="12">
        <f aca="true" t="shared" si="3" ref="P4:P12">1/O4*SIGN(M4)</f>
        <v>0.6399559345266649</v>
      </c>
      <c r="Q4" s="29">
        <v>0.027</v>
      </c>
    </row>
    <row r="5" spans="1:17" ht="12">
      <c r="A5" s="3">
        <v>1849</v>
      </c>
      <c r="B5" s="3" t="s">
        <v>15</v>
      </c>
      <c r="C5" s="3" t="s">
        <v>10</v>
      </c>
      <c r="D5" s="3" t="s">
        <v>16</v>
      </c>
      <c r="E5" s="1">
        <v>3.14</v>
      </c>
      <c r="F5" s="18">
        <v>0</v>
      </c>
      <c r="G5" s="2" t="s">
        <v>8</v>
      </c>
      <c r="H5" s="2"/>
      <c r="I5" s="2"/>
      <c r="J5" s="19"/>
      <c r="K5" s="19"/>
      <c r="L5" s="2"/>
      <c r="M5" s="27">
        <f t="shared" si="0"/>
        <v>0.04739125892219753</v>
      </c>
      <c r="N5" s="10">
        <f t="shared" si="1"/>
        <v>21.100937656914855</v>
      </c>
      <c r="O5" s="11">
        <f t="shared" si="2"/>
        <v>1.324301754358174</v>
      </c>
      <c r="P5" s="12">
        <f t="shared" si="3"/>
        <v>0.7551149099584575</v>
      </c>
      <c r="Q5" s="29">
        <v>0.047</v>
      </c>
    </row>
    <row r="6" spans="1:17" ht="12">
      <c r="A6" s="3">
        <v>1879</v>
      </c>
      <c r="B6" s="3" t="s">
        <v>17</v>
      </c>
      <c r="C6" s="3" t="s">
        <v>18</v>
      </c>
      <c r="D6" s="3" t="s">
        <v>19</v>
      </c>
      <c r="E6" s="1">
        <v>2.9991</v>
      </c>
      <c r="F6" s="18">
        <v>75000</v>
      </c>
      <c r="G6" s="11">
        <f>F6/(E6*100000000)</f>
        <v>0.00025007502250675204</v>
      </c>
      <c r="H6" s="10">
        <f aca="true" t="shared" si="4" ref="H6:H12">1/ABS(G6)</f>
        <v>3998.7999999999997</v>
      </c>
      <c r="I6" s="11">
        <f aca="true" t="shared" si="5" ref="I6:I12">LOG(H6)</f>
        <v>3.60192968343623</v>
      </c>
      <c r="J6" s="20">
        <f aca="true" t="shared" si="6" ref="J6:J12">1/I6</f>
        <v>0.27762896221949646</v>
      </c>
      <c r="K6" s="20">
        <f>-J6</f>
        <v>-0.27762896221949646</v>
      </c>
      <c r="L6" s="11"/>
      <c r="M6" s="27">
        <f t="shared" si="0"/>
        <v>0.0003920779087778246</v>
      </c>
      <c r="N6" s="10">
        <f t="shared" si="1"/>
        <v>2550.5135015568076</v>
      </c>
      <c r="O6" s="11">
        <f t="shared" si="2"/>
        <v>3.4066276268815554</v>
      </c>
      <c r="P6" s="12">
        <f t="shared" si="3"/>
        <v>0.29354543834173186</v>
      </c>
      <c r="Q6" s="26" t="s">
        <v>21</v>
      </c>
    </row>
    <row r="7" spans="1:17" ht="12">
      <c r="A7" s="3">
        <v>1931</v>
      </c>
      <c r="B7" s="3" t="s">
        <v>17</v>
      </c>
      <c r="C7" s="3" t="s">
        <v>18</v>
      </c>
      <c r="D7" s="3" t="s">
        <v>19</v>
      </c>
      <c r="E7" s="1">
        <v>2.99798</v>
      </c>
      <c r="F7" s="18">
        <v>22000</v>
      </c>
      <c r="G7" s="11">
        <f aca="true" t="shared" si="7" ref="G7:G13">F7/(E7*100000000)</f>
        <v>7.338274438121668E-05</v>
      </c>
      <c r="H7" s="10">
        <f t="shared" si="4"/>
        <v>13627.181818181818</v>
      </c>
      <c r="I7" s="11">
        <f t="shared" si="5"/>
        <v>4.134406050452359</v>
      </c>
      <c r="J7" s="20">
        <f t="shared" si="6"/>
        <v>0.24187271104892727</v>
      </c>
      <c r="K7" s="20">
        <f aca="true" t="shared" si="8" ref="K7:K12">-J7</f>
        <v>-0.24187271104892727</v>
      </c>
      <c r="L7" s="11"/>
      <c r="M7" s="27">
        <f t="shared" si="0"/>
        <v>1.8486122155965067E-05</v>
      </c>
      <c r="N7" s="10">
        <f t="shared" si="1"/>
        <v>54094.633345118404</v>
      </c>
      <c r="O7" s="11">
        <f t="shared" si="2"/>
        <v>4.733154181479754</v>
      </c>
      <c r="P7" s="12">
        <f t="shared" si="3"/>
        <v>0.21127560220051064</v>
      </c>
      <c r="Q7" s="26" t="s">
        <v>22</v>
      </c>
    </row>
    <row r="8" spans="1:17" ht="12">
      <c r="A8" s="3">
        <v>1950</v>
      </c>
      <c r="B8" s="3" t="s">
        <v>23</v>
      </c>
      <c r="C8" s="3" t="s">
        <v>13</v>
      </c>
      <c r="D8" s="3" t="s">
        <v>24</v>
      </c>
      <c r="E8" s="1">
        <v>2.997925</v>
      </c>
      <c r="F8" s="18">
        <v>1000</v>
      </c>
      <c r="G8" s="11">
        <f t="shared" si="7"/>
        <v>3.3356404846685625E-06</v>
      </c>
      <c r="H8" s="10">
        <f t="shared" si="4"/>
        <v>299792.5</v>
      </c>
      <c r="I8" s="11">
        <f t="shared" si="5"/>
        <v>5.476820763771243</v>
      </c>
      <c r="J8" s="20">
        <f t="shared" si="6"/>
        <v>0.18258768054177066</v>
      </c>
      <c r="K8" s="20">
        <f t="shared" si="8"/>
        <v>-0.18258768054177066</v>
      </c>
      <c r="L8" s="11"/>
      <c r="M8" s="27">
        <f t="shared" si="0"/>
        <v>1.400969200205822E-07</v>
      </c>
      <c r="N8" s="10">
        <f t="shared" si="1"/>
        <v>7137915.664763265</v>
      </c>
      <c r="O8" s="11">
        <f t="shared" si="2"/>
        <v>6.853571412414218</v>
      </c>
      <c r="P8" s="12">
        <f t="shared" si="3"/>
        <v>0.1459093281188622</v>
      </c>
      <c r="Q8" s="26" t="s">
        <v>25</v>
      </c>
    </row>
    <row r="9" spans="1:17" ht="12">
      <c r="A9" s="3">
        <v>1958</v>
      </c>
      <c r="B9" s="3" t="s">
        <v>26</v>
      </c>
      <c r="C9" s="3" t="s">
        <v>13</v>
      </c>
      <c r="D9" s="3" t="s">
        <v>27</v>
      </c>
      <c r="E9" s="1">
        <v>2.997925</v>
      </c>
      <c r="F9" s="18">
        <v>100</v>
      </c>
      <c r="G9" s="11">
        <f t="shared" si="7"/>
        <v>3.3356404846685623E-07</v>
      </c>
      <c r="H9" s="10">
        <f t="shared" si="4"/>
        <v>2997925</v>
      </c>
      <c r="I9" s="11">
        <f t="shared" si="5"/>
        <v>6.476820763771243</v>
      </c>
      <c r="J9" s="20">
        <f t="shared" si="6"/>
        <v>0.1543967382258904</v>
      </c>
      <c r="K9" s="20">
        <f t="shared" si="8"/>
        <v>-0.1543967382258904</v>
      </c>
      <c r="L9" s="11"/>
      <c r="M9" s="27">
        <f t="shared" si="0"/>
        <v>1.400969200205822E-07</v>
      </c>
      <c r="N9" s="10">
        <f t="shared" si="1"/>
        <v>7137915.664763265</v>
      </c>
      <c r="O9" s="11">
        <f t="shared" si="2"/>
        <v>6.853571412414218</v>
      </c>
      <c r="P9" s="12">
        <f t="shared" si="3"/>
        <v>0.1459093281188622</v>
      </c>
      <c r="Q9" s="26" t="s">
        <v>25</v>
      </c>
    </row>
    <row r="10" spans="1:17" ht="12">
      <c r="A10" s="3">
        <v>1972</v>
      </c>
      <c r="B10" s="3" t="s">
        <v>28</v>
      </c>
      <c r="C10" s="5" t="s">
        <v>18</v>
      </c>
      <c r="D10" s="5" t="s">
        <v>29</v>
      </c>
      <c r="E10" s="1">
        <v>2.997924574</v>
      </c>
      <c r="F10" s="18">
        <v>1.1111</v>
      </c>
      <c r="G10" s="11">
        <f t="shared" si="7"/>
        <v>3.7062306691642604E-09</v>
      </c>
      <c r="H10" s="10">
        <f t="shared" si="4"/>
        <v>269815909.8190982</v>
      </c>
      <c r="I10" s="11">
        <f t="shared" si="5"/>
        <v>8.431067554464596</v>
      </c>
      <c r="J10" s="20">
        <f t="shared" si="6"/>
        <v>0.11860894169570009</v>
      </c>
      <c r="K10" s="20">
        <f t="shared" si="8"/>
        <v>-0.11860894169570009</v>
      </c>
      <c r="L10" s="11"/>
      <c r="M10" s="27">
        <f t="shared" si="0"/>
        <v>-2.0013845886519987E-09</v>
      </c>
      <c r="N10" s="10">
        <f t="shared" si="1"/>
        <v>499654092.3069336</v>
      </c>
      <c r="O10" s="11">
        <f t="shared" si="2"/>
        <v>8.698669448754845</v>
      </c>
      <c r="P10" s="12">
        <f t="shared" si="3"/>
        <v>-0.11496011038138058</v>
      </c>
      <c r="Q10" s="26" t="s">
        <v>30</v>
      </c>
    </row>
    <row r="11" spans="1:17" ht="12">
      <c r="A11" s="3">
        <v>1974</v>
      </c>
      <c r="B11" s="3" t="s">
        <v>31</v>
      </c>
      <c r="C11" s="5" t="s">
        <v>13</v>
      </c>
      <c r="D11" s="5" t="s">
        <v>29</v>
      </c>
      <c r="E11" s="1">
        <v>2.99792459</v>
      </c>
      <c r="F11" s="18">
        <v>0.6</v>
      </c>
      <c r="G11" s="11">
        <f t="shared" si="7"/>
        <v>2.001384564513012E-09</v>
      </c>
      <c r="H11" s="10">
        <f t="shared" si="4"/>
        <v>499654098.3333334</v>
      </c>
      <c r="I11" s="11">
        <f t="shared" si="5"/>
        <v>8.698669453992935</v>
      </c>
      <c r="J11" s="20">
        <f t="shared" si="6"/>
        <v>0.1149601103121549</v>
      </c>
      <c r="K11" s="20">
        <f t="shared" si="8"/>
        <v>-0.1149601103121549</v>
      </c>
      <c r="L11" s="11"/>
      <c r="M11" s="27">
        <f t="shared" si="0"/>
        <v>3.3356409317092596E-09</v>
      </c>
      <c r="N11" s="10">
        <f t="shared" si="1"/>
        <v>299792459.82197994</v>
      </c>
      <c r="O11" s="11">
        <f t="shared" si="2"/>
        <v>8.47682070556734</v>
      </c>
      <c r="P11" s="12">
        <f t="shared" si="3"/>
        <v>0.11796875677023909</v>
      </c>
      <c r="Q11" s="26" t="s">
        <v>32</v>
      </c>
    </row>
    <row r="12" spans="1:17" ht="12">
      <c r="A12" s="3">
        <v>1976</v>
      </c>
      <c r="B12" s="3" t="s">
        <v>33</v>
      </c>
      <c r="C12" s="5" t="s">
        <v>13</v>
      </c>
      <c r="D12" s="5" t="s">
        <v>29</v>
      </c>
      <c r="E12" s="1">
        <v>2.997924588</v>
      </c>
      <c r="F12" s="18">
        <v>0.2</v>
      </c>
      <c r="G12" s="11">
        <f t="shared" si="7"/>
        <v>6.67128188616064E-10</v>
      </c>
      <c r="H12" s="10">
        <f t="shared" si="4"/>
        <v>1498962294</v>
      </c>
      <c r="I12" s="11">
        <f t="shared" si="5"/>
        <v>9.175790708422866</v>
      </c>
      <c r="J12" s="20">
        <f t="shared" si="6"/>
        <v>0.10898243342473532</v>
      </c>
      <c r="K12" s="20">
        <f t="shared" si="8"/>
        <v>-0.10898243342473532</v>
      </c>
      <c r="L12" s="11"/>
      <c r="M12" s="27">
        <f t="shared" si="0"/>
        <v>2.668512834246737E-09</v>
      </c>
      <c r="N12" s="10">
        <f t="shared" si="1"/>
        <v>374740562.2961069</v>
      </c>
      <c r="O12" s="11">
        <f t="shared" si="2"/>
        <v>8.573730704110485</v>
      </c>
      <c r="P12" s="12">
        <f t="shared" si="3"/>
        <v>0.11663534049659062</v>
      </c>
      <c r="Q12" s="26" t="s">
        <v>32</v>
      </c>
    </row>
    <row r="13" spans="1:17" ht="12.75" thickBot="1">
      <c r="A13" s="3">
        <v>1983</v>
      </c>
      <c r="B13" s="3"/>
      <c r="C13" s="5" t="s">
        <v>36</v>
      </c>
      <c r="E13" s="4">
        <v>2.99792458</v>
      </c>
      <c r="F13" s="21">
        <v>0</v>
      </c>
      <c r="G13" s="22">
        <f t="shared" si="7"/>
        <v>0</v>
      </c>
      <c r="H13" s="23"/>
      <c r="I13" s="22"/>
      <c r="J13" s="24"/>
      <c r="K13" s="11"/>
      <c r="L13" s="11"/>
      <c r="M13" s="30">
        <f t="shared" si="0"/>
        <v>0</v>
      </c>
      <c r="N13" s="31">
        <v>0</v>
      </c>
      <c r="O13" s="22"/>
      <c r="P13" s="22"/>
      <c r="Q13" s="32" t="s">
        <v>35</v>
      </c>
    </row>
    <row r="14" ht="12">
      <c r="B14" s="3"/>
    </row>
    <row r="15" ht="12">
      <c r="B15" s="4"/>
    </row>
    <row r="17" spans="14:16" ht="12">
      <c r="N17" s="10"/>
      <c r="O17" s="11"/>
      <c r="P17" s="12"/>
    </row>
    <row r="18" spans="14:16" ht="12">
      <c r="N18" s="10"/>
      <c r="O18" s="11"/>
      <c r="P18" s="12"/>
    </row>
    <row r="19" spans="10:17" ht="12">
      <c r="J19">
        <v>1600</v>
      </c>
      <c r="M19">
        <v>0.5</v>
      </c>
      <c r="N19" s="10">
        <f aca="true" t="shared" si="9" ref="N19:N28">1/ABS(M19)</f>
        <v>2</v>
      </c>
      <c r="O19" s="11">
        <f aca="true" t="shared" si="10" ref="O19:O28">LOG(N19)</f>
        <v>0.3010299956639812</v>
      </c>
      <c r="P19" s="12">
        <f aca="true" t="shared" si="11" ref="P19:P28">1/O19</f>
        <v>3.321928094887362</v>
      </c>
      <c r="Q19" s="33">
        <f>-P19</f>
        <v>-3.321928094887362</v>
      </c>
    </row>
    <row r="20" spans="10:17" ht="12">
      <c r="J20">
        <v>1600</v>
      </c>
      <c r="M20">
        <f>M19/5</f>
        <v>0.1</v>
      </c>
      <c r="N20" s="10">
        <f t="shared" si="9"/>
        <v>10</v>
      </c>
      <c r="O20" s="11">
        <f t="shared" si="10"/>
        <v>1</v>
      </c>
      <c r="P20" s="12">
        <f t="shared" si="11"/>
        <v>1</v>
      </c>
      <c r="Q20" s="33">
        <f aca="true" t="shared" si="12" ref="Q20:Q28">-P20</f>
        <v>-1</v>
      </c>
    </row>
    <row r="21" spans="10:17" ht="12">
      <c r="J21">
        <v>1600</v>
      </c>
      <c r="M21">
        <v>0.01</v>
      </c>
      <c r="N21" s="10">
        <f t="shared" si="9"/>
        <v>100</v>
      </c>
      <c r="O21" s="11">
        <f t="shared" si="10"/>
        <v>2</v>
      </c>
      <c r="P21" s="12">
        <f t="shared" si="11"/>
        <v>0.5</v>
      </c>
      <c r="Q21" s="33">
        <f t="shared" si="12"/>
        <v>-0.5</v>
      </c>
    </row>
    <row r="22" spans="10:17" ht="12">
      <c r="J22">
        <v>1600</v>
      </c>
      <c r="M22">
        <v>0.001</v>
      </c>
      <c r="N22" s="10">
        <f t="shared" si="9"/>
        <v>1000</v>
      </c>
      <c r="O22" s="11">
        <f t="shared" si="10"/>
        <v>3</v>
      </c>
      <c r="P22" s="12">
        <f t="shared" si="11"/>
        <v>0.3333333333333333</v>
      </c>
      <c r="Q22" s="33">
        <f t="shared" si="12"/>
        <v>-0.3333333333333333</v>
      </c>
    </row>
    <row r="23" spans="10:17" ht="12">
      <c r="J23">
        <v>1600</v>
      </c>
      <c r="M23">
        <v>0.0001</v>
      </c>
      <c r="N23" s="10">
        <f t="shared" si="9"/>
        <v>10000</v>
      </c>
      <c r="O23" s="11">
        <f t="shared" si="10"/>
        <v>4</v>
      </c>
      <c r="P23" s="12">
        <f t="shared" si="11"/>
        <v>0.25</v>
      </c>
      <c r="Q23" s="33">
        <f t="shared" si="12"/>
        <v>-0.25</v>
      </c>
    </row>
    <row r="24" spans="10:17" ht="12">
      <c r="J24">
        <v>1600</v>
      </c>
      <c r="M24">
        <v>1E-06</v>
      </c>
      <c r="N24" s="10">
        <f t="shared" si="9"/>
        <v>1000000</v>
      </c>
      <c r="O24" s="11">
        <f t="shared" si="10"/>
        <v>6</v>
      </c>
      <c r="P24" s="12">
        <f t="shared" si="11"/>
        <v>0.16666666666666666</v>
      </c>
      <c r="Q24" s="33">
        <f t="shared" si="12"/>
        <v>-0.16666666666666666</v>
      </c>
    </row>
    <row r="25" spans="10:17" ht="12">
      <c r="J25">
        <v>1600</v>
      </c>
      <c r="M25">
        <v>1E-07</v>
      </c>
      <c r="N25" s="10">
        <f t="shared" si="9"/>
        <v>10000000</v>
      </c>
      <c r="O25" s="11">
        <f t="shared" si="10"/>
        <v>7</v>
      </c>
      <c r="P25" s="12">
        <f t="shared" si="11"/>
        <v>0.14285714285714285</v>
      </c>
      <c r="Q25" s="33">
        <f t="shared" si="12"/>
        <v>-0.14285714285714285</v>
      </c>
    </row>
    <row r="26" spans="10:17" ht="12">
      <c r="J26">
        <v>1600</v>
      </c>
      <c r="M26">
        <v>1E-08</v>
      </c>
      <c r="N26" s="10">
        <f t="shared" si="9"/>
        <v>100000000</v>
      </c>
      <c r="O26" s="11">
        <f t="shared" si="10"/>
        <v>8</v>
      </c>
      <c r="P26" s="12">
        <f t="shared" si="11"/>
        <v>0.125</v>
      </c>
      <c r="Q26" s="33">
        <f t="shared" si="12"/>
        <v>-0.125</v>
      </c>
    </row>
    <row r="27" spans="10:17" ht="12">
      <c r="J27">
        <v>1600</v>
      </c>
      <c r="M27">
        <v>1E-09</v>
      </c>
      <c r="N27" s="10">
        <f t="shared" si="9"/>
        <v>999999999.9999999</v>
      </c>
      <c r="O27" s="11">
        <f t="shared" si="10"/>
        <v>9</v>
      </c>
      <c r="P27" s="12">
        <f t="shared" si="11"/>
        <v>0.1111111111111111</v>
      </c>
      <c r="Q27" s="33">
        <f t="shared" si="12"/>
        <v>-0.1111111111111111</v>
      </c>
    </row>
    <row r="28" spans="10:17" ht="12">
      <c r="J28">
        <v>1600</v>
      </c>
      <c r="M28" s="13">
        <v>1E-10</v>
      </c>
      <c r="N28" s="10">
        <f t="shared" si="9"/>
        <v>10000000000</v>
      </c>
      <c r="O28" s="11">
        <f t="shared" si="10"/>
        <v>10</v>
      </c>
      <c r="P28" s="12">
        <f t="shared" si="11"/>
        <v>0.1</v>
      </c>
      <c r="Q28" s="33">
        <f t="shared" si="12"/>
        <v>-0.1</v>
      </c>
    </row>
  </sheetData>
  <dataValidations count="1">
    <dataValidation type="decimal" operator="greaterThanOrEqual" allowBlank="1" showInputMessage="1" showErrorMessage="1" sqref="N17:P28 F2:P13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</dataValidations>
  <printOptions/>
  <pageMargins left="0.75" right="0.75" top="1" bottom="1" header="0.5" footer="0.5"/>
  <pageSetup orientation="portrait" paperSize="9" r:id="rId1"/>
  <headerFooter alignWithMargins="0">
    <oddHeader>&amp;L&amp;C&amp;10Historical Accuracy of c&amp;R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Askey</dc:creator>
  <cp:keywords/>
  <dc:description/>
  <cp:lastModifiedBy>spm</cp:lastModifiedBy>
  <dcterms:created xsi:type="dcterms:W3CDTF">2002-06-27T18:37:15Z</dcterms:created>
  <dcterms:modified xsi:type="dcterms:W3CDTF">2005-02-08T11:36:27Z</dcterms:modified>
  <cp:category/>
  <cp:version/>
  <cp:contentType/>
  <cp:contentStatus/>
</cp:coreProperties>
</file>