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Rev_sec Error" sheetId="1" r:id="rId1"/>
    <sheet name="Dot Size Error" sheetId="2" r:id="rId2"/>
    <sheet name="Error in L1 and L2 positions" sheetId="3" r:id="rId3"/>
    <sheet name="Error from Rotating Mirror" sheetId="4" r:id="rId4"/>
    <sheet name="Sheet3" sheetId="5" r:id="rId5"/>
  </sheets>
  <definedNames>
    <definedName name="_xlnm.Print_Area" localSheetId="1">'Dot Size Error'!$A$1:$I$29</definedName>
    <definedName name="_xlnm.Print_Area" localSheetId="3">'Error from Rotating Mirror'!$A$1:$G$15</definedName>
    <definedName name="_xlnm.Print_Area" localSheetId="2">'Error in L1 and L2 positions'!$A$1:$L$29</definedName>
    <definedName name="_xlnm.Print_Area" localSheetId="0">'Rev_sec Error'!$A$1:$L$20</definedName>
  </definedNames>
  <calcPr fullCalcOnLoad="1"/>
</workbook>
</file>

<file path=xl/comments2.xml><?xml version="1.0" encoding="utf-8"?>
<comments xmlns="http://schemas.openxmlformats.org/spreadsheetml/2006/main">
  <authors>
    <author>Matthew Johnson</author>
  </authors>
  <commentList>
    <comment ref="A2" authorId="0">
      <text>
        <r>
          <rPr>
            <b/>
            <sz val="8"/>
            <rFont val="Tahoma"/>
            <family val="0"/>
          </rPr>
          <t>For actual values add 10.5 mm.
But since we are only calculating the dot width (a difference) we do not need to add it.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Matthew Johnson</author>
  </authors>
  <commentList>
    <comment ref="B10" authorId="0">
      <text>
        <r>
          <rPr>
            <b/>
            <sz val="8"/>
            <rFont val="Tahoma"/>
            <family val="0"/>
          </rPr>
          <t>Lens Casing -(front to lens + back to lens)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Back casing to lens + thickness of lens/2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>Lens Casing -(front to lens + back to lens)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Back casing to lens + thickness of lens/2</t>
        </r>
      </text>
    </comment>
    <comment ref="F3" authorId="0">
      <text>
        <r>
          <rPr>
            <sz val="8"/>
            <rFont val="Tahoma"/>
            <family val="0"/>
          </rPr>
          <t xml:space="preserve">Including magnetic tape
</t>
        </r>
      </text>
    </comment>
    <comment ref="B23" authorId="0">
      <text>
        <r>
          <rPr>
            <sz val="8"/>
            <rFont val="Tahoma"/>
            <family val="0"/>
          </rPr>
          <t>Back casing to lens + thickness of lens/2+ lens holder thickness/2</t>
        </r>
      </text>
    </comment>
    <comment ref="B12" authorId="0">
      <text>
        <r>
          <rPr>
            <b/>
            <sz val="8"/>
            <rFont val="Tahoma"/>
            <family val="0"/>
          </rPr>
          <t>Back casing to lens + thickness of lens/2+ lens holder thickness/2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<sst xmlns="http://schemas.openxmlformats.org/spreadsheetml/2006/main" count="72" uniqueCount="43">
  <si>
    <t>Dot width measurments</t>
  </si>
  <si>
    <t>Width</t>
  </si>
  <si>
    <t>Avg</t>
  </si>
  <si>
    <t>Top</t>
  </si>
  <si>
    <t>Bottom</t>
  </si>
  <si>
    <t>Time (s)</t>
  </si>
  <si>
    <t>Rev/s</t>
  </si>
  <si>
    <t>St Dev</t>
  </si>
  <si>
    <t>St. Dev of Mean</t>
  </si>
  <si>
    <t>(mm)</t>
  </si>
  <si>
    <t xml:space="preserve">For actual values add 10.5 mm </t>
  </si>
  <si>
    <t>Center measurements</t>
  </si>
  <si>
    <t>St Dev. of Center</t>
  </si>
  <si>
    <t>Dot width</t>
  </si>
  <si>
    <t>mm</t>
  </si>
  <si>
    <t>St. Dev of Center/ Dot width</t>
  </si>
  <si>
    <r>
      <t>D</t>
    </r>
    <r>
      <rPr>
        <b/>
        <sz val="10"/>
        <rFont val="Arial"/>
        <family val="0"/>
      </rPr>
      <t>W</t>
    </r>
  </si>
  <si>
    <t>Protective window</t>
  </si>
  <si>
    <t xml:space="preserve">thickness  </t>
  </si>
  <si>
    <t>inch</t>
  </si>
  <si>
    <t>Front of Mirror Housing to Mirror Position</t>
  </si>
  <si>
    <t>distance</t>
  </si>
  <si>
    <t>Front of Rail to Mirror Position</t>
  </si>
  <si>
    <t>Nominal size</t>
  </si>
  <si>
    <t>Nominal distance</t>
  </si>
  <si>
    <t>All measurements in inches</t>
  </si>
  <si>
    <t>Lens 1</t>
  </si>
  <si>
    <t>Lens holder thicknes</t>
  </si>
  <si>
    <t>Lens Casing</t>
  </si>
  <si>
    <t>Front casing to lens</t>
  </si>
  <si>
    <t>Back casing to lens</t>
  </si>
  <si>
    <t>Position</t>
  </si>
  <si>
    <t>Average</t>
  </si>
  <si>
    <t>Sr. Dev./sqrt N</t>
  </si>
  <si>
    <t>Thickess of lens at edge</t>
  </si>
  <si>
    <t>Position of middle of Lens to Back of casing</t>
  </si>
  <si>
    <t>Lens 2</t>
  </si>
  <si>
    <t>inches</t>
  </si>
  <si>
    <t>Difference in real position of the lenses from that measured using the white scribe on the holders.</t>
  </si>
  <si>
    <t>Thus the "real" separation between L1 and L2 is the distance between the white scribe positions on the holders - 1.1 mm</t>
  </si>
  <si>
    <t>Position of middle of Lens to white scribe mark</t>
  </si>
  <si>
    <t>Thus for the "real" position of L2 for determination of B, use the white scribe position s on the holders - 5.3 mm</t>
  </si>
  <si>
    <t>Experimentally we can measure the center of the dot  to about 0.004 mm or about 10% of the dot diameter.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</si>
</sst>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000"/>
    <numFmt numFmtId="167" formatCode="0.0"/>
  </numFmts>
  <fonts count="10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b/>
      <sz val="10"/>
      <name val="Symbol"/>
      <family val="1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16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9" fontId="0" fillId="0" borderId="7" xfId="19" applyBorder="1" applyAlignment="1">
      <alignment/>
    </xf>
    <xf numFmtId="0" fontId="0" fillId="0" borderId="8" xfId="0" applyBorder="1" applyAlignment="1">
      <alignment/>
    </xf>
    <xf numFmtId="165" fontId="0" fillId="0" borderId="9" xfId="0" applyNumberFormat="1" applyBorder="1" applyAlignment="1">
      <alignment/>
    </xf>
    <xf numFmtId="166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9" fontId="0" fillId="0" borderId="14" xfId="19" applyBorder="1" applyAlignment="1">
      <alignment/>
    </xf>
    <xf numFmtId="0" fontId="0" fillId="0" borderId="15" xfId="0" applyBorder="1" applyAlignment="1">
      <alignment/>
    </xf>
    <xf numFmtId="166" fontId="0" fillId="0" borderId="16" xfId="0" applyNumberFormat="1" applyBorder="1" applyAlignment="1">
      <alignment/>
    </xf>
    <xf numFmtId="9" fontId="0" fillId="0" borderId="17" xfId="19" applyBorder="1" applyAlignment="1">
      <alignment/>
    </xf>
    <xf numFmtId="165" fontId="0" fillId="0" borderId="16" xfId="0" applyNumberForma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 wrapText="1"/>
    </xf>
    <xf numFmtId="20" fontId="0" fillId="0" borderId="0" xfId="0" applyNumberFormat="1" applyAlignment="1">
      <alignment/>
    </xf>
    <xf numFmtId="0" fontId="5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165" fontId="0" fillId="0" borderId="2" xfId="0" applyNumberFormat="1" applyBorder="1" applyAlignment="1">
      <alignment/>
    </xf>
    <xf numFmtId="2" fontId="0" fillId="0" borderId="7" xfId="0" applyNumberFormat="1" applyBorder="1" applyAlignment="1">
      <alignment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Plot of Rev/s vs time for rotating mirror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'Rev_sec Error'!$B$2:$B$14</c:f>
              <c:numCache/>
            </c:numRef>
          </c:xVal>
          <c:yVal>
            <c:numRef>
              <c:f>'Rev_sec Error'!$C$2:$C$14</c:f>
              <c:numCache/>
            </c:numRef>
          </c:yVal>
          <c:smooth val="0"/>
        </c:ser>
        <c:axId val="35542484"/>
        <c:axId val="24099077"/>
      </c:scatterChart>
      <c:valAx>
        <c:axId val="3554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99077"/>
        <c:crosses val="autoZero"/>
        <c:crossBetween val="midCat"/>
        <c:dispUnits/>
      </c:valAx>
      <c:valAx>
        <c:axId val="24099077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Rev/s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5424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11</xdr:col>
      <xdr:colOff>409575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438400" y="16192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I30" sqref="I30"/>
    </sheetView>
  </sheetViews>
  <sheetFormatPr defaultColWidth="9.140625" defaultRowHeight="12.75"/>
  <sheetData>
    <row r="1" spans="2:3" ht="12.75">
      <c r="B1" s="30" t="s">
        <v>5</v>
      </c>
      <c r="C1" s="30" t="s">
        <v>6</v>
      </c>
    </row>
    <row r="2" spans="1:3" ht="12.75">
      <c r="A2">
        <v>0</v>
      </c>
      <c r="B2">
        <v>0</v>
      </c>
      <c r="C2">
        <v>1000</v>
      </c>
    </row>
    <row r="3" spans="1:3" ht="12.75">
      <c r="A3">
        <v>1</v>
      </c>
      <c r="B3">
        <f>5*A3</f>
        <v>5</v>
      </c>
      <c r="C3">
        <v>1418</v>
      </c>
    </row>
    <row r="4" spans="1:3" ht="12.75">
      <c r="A4">
        <v>2</v>
      </c>
      <c r="B4">
        <f aca="true" t="shared" si="0" ref="B4:B14">5*A4</f>
        <v>10</v>
      </c>
      <c r="C4">
        <v>1556</v>
      </c>
    </row>
    <row r="5" spans="1:3" ht="12.75">
      <c r="A5">
        <v>3</v>
      </c>
      <c r="B5">
        <f t="shared" si="0"/>
        <v>15</v>
      </c>
      <c r="C5">
        <v>1566</v>
      </c>
    </row>
    <row r="6" spans="1:3" ht="12.75">
      <c r="A6">
        <v>4</v>
      </c>
      <c r="B6">
        <f t="shared" si="0"/>
        <v>20</v>
      </c>
      <c r="C6">
        <v>1570</v>
      </c>
    </row>
    <row r="7" spans="1:3" ht="12.75">
      <c r="A7">
        <v>5</v>
      </c>
      <c r="B7">
        <f t="shared" si="0"/>
        <v>25</v>
      </c>
      <c r="C7">
        <v>1573</v>
      </c>
    </row>
    <row r="8" spans="1:3" ht="12.75">
      <c r="A8">
        <v>6</v>
      </c>
      <c r="B8">
        <f t="shared" si="0"/>
        <v>30</v>
      </c>
      <c r="C8">
        <v>1576</v>
      </c>
    </row>
    <row r="9" spans="1:3" ht="12.75">
      <c r="A9">
        <v>7</v>
      </c>
      <c r="B9">
        <f t="shared" si="0"/>
        <v>35</v>
      </c>
      <c r="C9">
        <v>1579</v>
      </c>
    </row>
    <row r="10" spans="1:3" ht="12.75">
      <c r="A10">
        <v>8</v>
      </c>
      <c r="B10">
        <f t="shared" si="0"/>
        <v>40</v>
      </c>
      <c r="C10">
        <v>1579</v>
      </c>
    </row>
    <row r="11" spans="1:3" ht="12.75">
      <c r="A11">
        <v>9</v>
      </c>
      <c r="B11">
        <f t="shared" si="0"/>
        <v>45</v>
      </c>
      <c r="C11">
        <v>1581</v>
      </c>
    </row>
    <row r="12" spans="1:3" ht="12.75">
      <c r="A12">
        <v>10</v>
      </c>
      <c r="B12">
        <f t="shared" si="0"/>
        <v>50</v>
      </c>
      <c r="C12">
        <v>1583</v>
      </c>
    </row>
    <row r="13" spans="1:3" ht="12.75">
      <c r="A13">
        <v>11</v>
      </c>
      <c r="B13">
        <f t="shared" si="0"/>
        <v>55</v>
      </c>
      <c r="C13">
        <v>1582</v>
      </c>
    </row>
    <row r="14" spans="1:3" ht="12.75">
      <c r="A14">
        <v>12</v>
      </c>
      <c r="B14">
        <f t="shared" si="0"/>
        <v>60</v>
      </c>
      <c r="C14">
        <v>1582</v>
      </c>
    </row>
  </sheetData>
  <printOptions/>
  <pageMargins left="0.75" right="0.75" top="1" bottom="1" header="0.5" footer="0.5"/>
  <pageSetup horizontalDpi="600" verticalDpi="600" orientation="landscape" r:id="rId2"/>
  <headerFooter alignWithMargins="0">
    <oddHeader>&amp;CSpeed of Light: Error</oddHeader>
    <oddFooter>&amp;L&amp;Z&amp;F&amp;R&amp;A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F35" sqref="F35"/>
    </sheetView>
  </sheetViews>
  <sheetFormatPr defaultColWidth="9.140625" defaultRowHeight="12.75"/>
  <cols>
    <col min="1" max="1" width="27.7109375" style="0" customWidth="1"/>
    <col min="2" max="2" width="10.28125" style="0" customWidth="1"/>
    <col min="4" max="4" width="11.57421875" style="0" customWidth="1"/>
  </cols>
  <sheetData>
    <row r="1" ht="12.75">
      <c r="A1" s="27" t="s">
        <v>0</v>
      </c>
    </row>
    <row r="2" spans="1:5" ht="12.75">
      <c r="A2" t="s">
        <v>10</v>
      </c>
      <c r="B2" s="28" t="s">
        <v>3</v>
      </c>
      <c r="C2" s="28" t="s">
        <v>4</v>
      </c>
      <c r="D2" s="28" t="s">
        <v>1</v>
      </c>
      <c r="E2" s="29" t="s">
        <v>16</v>
      </c>
    </row>
    <row r="3" spans="2:5" ht="12.75">
      <c r="B3" s="3" t="s">
        <v>9</v>
      </c>
      <c r="C3" s="3" t="s">
        <v>9</v>
      </c>
      <c r="D3" s="3" t="s">
        <v>9</v>
      </c>
      <c r="E3" s="3" t="s">
        <v>9</v>
      </c>
    </row>
    <row r="4" spans="2:5" ht="12.75">
      <c r="B4" s="2">
        <v>0.28</v>
      </c>
      <c r="C4" s="2">
        <v>0.23</v>
      </c>
      <c r="D4" s="2">
        <f>ABS(B4-C4)</f>
        <v>0.05000000000000002</v>
      </c>
      <c r="E4" s="2">
        <f>D4-$D$9</f>
        <v>0.006000000000000005</v>
      </c>
    </row>
    <row r="5" spans="2:5" ht="12.75">
      <c r="B5" s="2">
        <v>0.277</v>
      </c>
      <c r="C5" s="2">
        <v>0.232</v>
      </c>
      <c r="D5" s="2">
        <f>ABS(B5-C5)</f>
        <v>0.04500000000000001</v>
      </c>
      <c r="E5" s="2">
        <f>D5-$D$9</f>
        <v>0.0010000000000000009</v>
      </c>
    </row>
    <row r="6" spans="2:5" ht="12.75">
      <c r="B6" s="2">
        <v>0.278</v>
      </c>
      <c r="C6" s="2">
        <v>0.233</v>
      </c>
      <c r="D6" s="2">
        <f>ABS(B6-C6)</f>
        <v>0.04500000000000001</v>
      </c>
      <c r="E6" s="2">
        <f>D6-$D$9</f>
        <v>0.0010000000000000009</v>
      </c>
    </row>
    <row r="7" spans="2:5" ht="12.75">
      <c r="B7" s="2">
        <v>0.275</v>
      </c>
      <c r="C7" s="2">
        <v>0.233</v>
      </c>
      <c r="D7" s="2">
        <f>ABS(B7-C7)</f>
        <v>0.04200000000000001</v>
      </c>
      <c r="E7" s="2">
        <f>D7-$D$9</f>
        <v>-0.0020000000000000018</v>
      </c>
    </row>
    <row r="8" spans="2:5" ht="13.5" thickBot="1">
      <c r="B8" s="2">
        <v>0.269</v>
      </c>
      <c r="C8" s="2">
        <v>0.231</v>
      </c>
      <c r="D8" s="2">
        <f>ABS(B8-C8)</f>
        <v>0.038000000000000006</v>
      </c>
      <c r="E8" s="2">
        <f>D8-$D$9</f>
        <v>-0.006000000000000005</v>
      </c>
    </row>
    <row r="9" spans="1:5" ht="12.75">
      <c r="A9" s="17" t="s">
        <v>2</v>
      </c>
      <c r="B9" s="18">
        <f>AVERAGE(B4:B8)</f>
        <v>0.2758</v>
      </c>
      <c r="C9" s="18">
        <f>AVERAGE(C4:C8)</f>
        <v>0.2318</v>
      </c>
      <c r="D9" s="18">
        <f>AVERAGE(D4:D8)</f>
        <v>0.04400000000000001</v>
      </c>
      <c r="E9" s="19"/>
    </row>
    <row r="10" spans="1:5" ht="12.75">
      <c r="A10" s="20" t="s">
        <v>7</v>
      </c>
      <c r="B10" s="15">
        <f>STDEV(B4:B8)</f>
        <v>0.00420713679359253</v>
      </c>
      <c r="C10" s="15">
        <f>STDEV(C4:C8)</f>
        <v>0.0013038404810405309</v>
      </c>
      <c r="D10" s="15">
        <f>STDEV(D4:D8)</f>
        <v>0.004415880433163927</v>
      </c>
      <c r="E10" s="21">
        <f>D10/D9</f>
        <v>0.10036091893554377</v>
      </c>
    </row>
    <row r="11" spans="1:5" ht="13.5" thickBot="1">
      <c r="A11" s="22" t="s">
        <v>8</v>
      </c>
      <c r="B11" s="25">
        <f>B10/SQRT(5)</f>
        <v>0.0018814887722226794</v>
      </c>
      <c r="C11" s="25">
        <f>C10/SQRT(5)</f>
        <v>0.0005830951894845306</v>
      </c>
      <c r="D11" s="25">
        <f>D10/SQRT(5)</f>
        <v>0.0019748417658131514</v>
      </c>
      <c r="E11" s="24">
        <f>D11/D9</f>
        <v>0.044882767404844336</v>
      </c>
    </row>
    <row r="13" ht="12.75">
      <c r="A13" s="27" t="s">
        <v>11</v>
      </c>
    </row>
    <row r="14" ht="12.75">
      <c r="B14" s="2">
        <v>10.748</v>
      </c>
    </row>
    <row r="15" ht="12.75">
      <c r="B15" s="2">
        <v>10.75</v>
      </c>
    </row>
    <row r="16" ht="12.75">
      <c r="B16" s="2">
        <v>10.758</v>
      </c>
    </row>
    <row r="17" ht="12.75">
      <c r="B17" s="2">
        <v>10.754</v>
      </c>
    </row>
    <row r="18" ht="13.5" thickBot="1">
      <c r="B18" s="2">
        <v>10.75</v>
      </c>
    </row>
    <row r="19" spans="1:3" ht="12.75">
      <c r="A19" s="17" t="s">
        <v>2</v>
      </c>
      <c r="B19" s="18">
        <f>AVERAGE(B14:B18)</f>
        <v>10.751999999999999</v>
      </c>
      <c r="C19" s="19"/>
    </row>
    <row r="20" spans="1:3" ht="12.75">
      <c r="A20" s="20" t="s">
        <v>7</v>
      </c>
      <c r="B20" s="16">
        <f>STDEV(B14:B18)</f>
        <v>0.0039999999999997815</v>
      </c>
      <c r="C20" s="21">
        <f>B20/B19</f>
        <v>0.00037202380952378923</v>
      </c>
    </row>
    <row r="21" spans="1:3" ht="13.5" thickBot="1">
      <c r="A21" s="22" t="s">
        <v>8</v>
      </c>
      <c r="B21" s="23">
        <f>B20/SQRT(5)</f>
        <v>0.001788854381999734</v>
      </c>
      <c r="C21" s="24">
        <f>B21/B19</f>
        <v>0.00016637410546872528</v>
      </c>
    </row>
    <row r="22" ht="13.5" thickBot="1"/>
    <row r="23" spans="1:3" ht="12.75">
      <c r="A23" s="7" t="s">
        <v>12</v>
      </c>
      <c r="B23" s="8">
        <f>B20</f>
        <v>0.0039999999999997815</v>
      </c>
      <c r="C23" s="9" t="s">
        <v>14</v>
      </c>
    </row>
    <row r="24" spans="1:3" ht="12.75">
      <c r="A24" s="10" t="s">
        <v>13</v>
      </c>
      <c r="B24" s="4">
        <f>D9</f>
        <v>0.04400000000000001</v>
      </c>
      <c r="C24" s="11" t="s">
        <v>14</v>
      </c>
    </row>
    <row r="25" spans="1:3" ht="13.5" thickBot="1">
      <c r="A25" s="12" t="s">
        <v>15</v>
      </c>
      <c r="B25" s="13">
        <f>B23/B24</f>
        <v>0.09090909090908592</v>
      </c>
      <c r="C25" s="14"/>
    </row>
    <row r="27" ht="12.75">
      <c r="A27" s="26" t="s">
        <v>42</v>
      </c>
    </row>
    <row r="28" ht="12.75">
      <c r="B28" s="1"/>
    </row>
  </sheetData>
  <printOptions/>
  <pageMargins left="0.75" right="0.75" top="1" bottom="1" header="0.5" footer="0.5"/>
  <pageSetup horizontalDpi="300" verticalDpi="300" orientation="landscape" r:id="rId3"/>
  <headerFooter alignWithMargins="0">
    <oddHeader>&amp;CSpeed of Light: Error</oddHeader>
    <oddFooter>&amp;L&amp;Z&amp;F&amp;R&amp;A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workbookViewId="0" topLeftCell="A1">
      <selection activeCell="A1" sqref="A1:L29"/>
    </sheetView>
  </sheetViews>
  <sheetFormatPr defaultColWidth="9.140625" defaultRowHeight="12.75"/>
  <cols>
    <col min="1" max="1" width="9.00390625" style="0" customWidth="1"/>
    <col min="2" max="2" width="24.00390625" style="0" customWidth="1"/>
    <col min="6" max="6" width="10.00390625" style="0" customWidth="1"/>
  </cols>
  <sheetData>
    <row r="2" ht="12.75">
      <c r="A2" s="26" t="s">
        <v>25</v>
      </c>
    </row>
    <row r="3" spans="1:8" ht="38.25">
      <c r="A3" s="35" t="s">
        <v>26</v>
      </c>
      <c r="B3" s="33"/>
      <c r="C3" s="33" t="s">
        <v>27</v>
      </c>
      <c r="D3" s="33" t="s">
        <v>28</v>
      </c>
      <c r="E3" s="33" t="s">
        <v>29</v>
      </c>
      <c r="F3" s="33" t="s">
        <v>30</v>
      </c>
      <c r="G3" s="33" t="s">
        <v>31</v>
      </c>
      <c r="H3" s="33"/>
    </row>
    <row r="4" spans="3:7" ht="12.75">
      <c r="C4" s="5">
        <v>0.1945</v>
      </c>
      <c r="D4" s="5">
        <v>0.2685</v>
      </c>
      <c r="E4" s="5">
        <v>0.06</v>
      </c>
      <c r="F4" s="5">
        <v>0.114</v>
      </c>
      <c r="G4" s="34">
        <v>0.5</v>
      </c>
    </row>
    <row r="5" spans="3:7" ht="12.75">
      <c r="C5" s="5">
        <v>0.1945</v>
      </c>
      <c r="D5" s="5">
        <v>0.269</v>
      </c>
      <c r="E5" s="5">
        <v>0.054</v>
      </c>
      <c r="F5" s="5"/>
      <c r="G5" s="34">
        <v>0.125</v>
      </c>
    </row>
    <row r="6" spans="3:7" ht="12.75">
      <c r="C6" s="5">
        <v>0.1945</v>
      </c>
      <c r="D6" s="5">
        <v>0.2625</v>
      </c>
      <c r="E6" s="5">
        <v>0.051</v>
      </c>
      <c r="F6" s="5">
        <v>0.09</v>
      </c>
      <c r="G6" s="34">
        <v>0.25</v>
      </c>
    </row>
    <row r="7" spans="3:7" ht="12.75">
      <c r="C7" s="5">
        <v>0.1945</v>
      </c>
      <c r="D7" s="5">
        <v>0.262</v>
      </c>
      <c r="E7" s="5">
        <v>0.052</v>
      </c>
      <c r="F7" s="5"/>
      <c r="G7" s="34">
        <v>0.375</v>
      </c>
    </row>
    <row r="8" spans="2:7" ht="12.75">
      <c r="B8" t="s">
        <v>32</v>
      </c>
      <c r="C8" s="5">
        <f>AVERAGE(C4:C7)</f>
        <v>0.1945</v>
      </c>
      <c r="D8" s="5">
        <f>AVERAGE(D4:D7)</f>
        <v>0.2655</v>
      </c>
      <c r="E8" s="5">
        <f>AVERAGE(E4:E7)</f>
        <v>0.05424999999999999</v>
      </c>
      <c r="F8" s="5">
        <f>AVERAGE(F4,F6)</f>
        <v>0.10200000000000001</v>
      </c>
      <c r="G8" s="34"/>
    </row>
    <row r="9" spans="2:6" ht="12.75">
      <c r="B9" t="s">
        <v>33</v>
      </c>
      <c r="C9" s="5">
        <f>STDEV(C4:C8)/SQRT(4)</f>
        <v>0</v>
      </c>
      <c r="D9" s="5">
        <f>STDEV(D4:D8)/SQRT(4)</f>
        <v>0.0016298006013006636</v>
      </c>
      <c r="E9" s="5">
        <f>STDEV(E4:E8)/SQRT(4)</f>
        <v>0.0017455300054711178</v>
      </c>
      <c r="F9" s="5">
        <f>STDEV(F4,F6)/SQRT(4)</f>
        <v>0.00848528137423852</v>
      </c>
    </row>
    <row r="10" spans="2:6" ht="14.25" customHeight="1">
      <c r="B10" s="33" t="s">
        <v>34</v>
      </c>
      <c r="C10" s="5">
        <f>D8-(E8+F8)</f>
        <v>0.10925000000000001</v>
      </c>
      <c r="D10" s="5"/>
      <c r="E10" s="5"/>
      <c r="F10" s="5"/>
    </row>
    <row r="11" spans="2:6" ht="25.5" customHeight="1">
      <c r="B11" s="33" t="s">
        <v>35</v>
      </c>
      <c r="C11" s="5">
        <f>F8+C10/2</f>
        <v>0.15662500000000001</v>
      </c>
      <c r="D11" s="5"/>
      <c r="E11" s="5"/>
      <c r="F11" s="5"/>
    </row>
    <row r="12" spans="2:6" ht="25.5" customHeight="1">
      <c r="B12" s="33" t="s">
        <v>40</v>
      </c>
      <c r="C12" s="5">
        <f>C11+C8/2</f>
        <v>0.253875</v>
      </c>
      <c r="D12" s="39" t="s">
        <v>19</v>
      </c>
      <c r="E12" s="5"/>
      <c r="F12" s="5"/>
    </row>
    <row r="13" spans="2:6" ht="25.5" customHeight="1">
      <c r="B13" s="33" t="s">
        <v>40</v>
      </c>
      <c r="C13" s="6">
        <f>C12*25.4</f>
        <v>6.448425</v>
      </c>
      <c r="D13" s="39" t="s">
        <v>14</v>
      </c>
      <c r="E13" s="5"/>
      <c r="F13" s="5"/>
    </row>
    <row r="14" spans="1:6" ht="12.75">
      <c r="A14" s="26" t="s">
        <v>36</v>
      </c>
      <c r="C14" s="5"/>
      <c r="D14" s="5"/>
      <c r="E14" s="5"/>
      <c r="F14" s="5"/>
    </row>
    <row r="15" spans="3:7" ht="12.75">
      <c r="C15" s="5">
        <v>0.195</v>
      </c>
      <c r="D15" s="5">
        <v>0.2643</v>
      </c>
      <c r="E15" s="5">
        <v>0.09</v>
      </c>
      <c r="F15" s="5">
        <v>0.046</v>
      </c>
      <c r="G15" s="34">
        <v>0.5</v>
      </c>
    </row>
    <row r="16" spans="3:7" ht="12.75">
      <c r="C16" s="5">
        <v>0.194</v>
      </c>
      <c r="D16" s="5">
        <v>0.2633</v>
      </c>
      <c r="E16" s="5">
        <v>0.093</v>
      </c>
      <c r="F16" s="5"/>
      <c r="G16" s="34">
        <v>0.125</v>
      </c>
    </row>
    <row r="17" spans="3:7" ht="12.75">
      <c r="C17" s="5">
        <v>0.194</v>
      </c>
      <c r="D17" s="5">
        <v>0.2607</v>
      </c>
      <c r="E17" s="5">
        <v>0.092</v>
      </c>
      <c r="F17" s="5">
        <v>0.059</v>
      </c>
      <c r="G17" s="34">
        <v>0.25</v>
      </c>
    </row>
    <row r="18" spans="3:7" ht="12.75">
      <c r="C18" s="5"/>
      <c r="D18" s="5">
        <v>0.2587</v>
      </c>
      <c r="E18" s="5">
        <v>0.0845</v>
      </c>
      <c r="F18" s="5"/>
      <c r="G18" s="34">
        <v>0.375</v>
      </c>
    </row>
    <row r="19" spans="2:6" ht="12.75">
      <c r="B19" t="s">
        <v>32</v>
      </c>
      <c r="C19" s="5">
        <f>AVERAGE(C15:C17)</f>
        <v>0.19433333333333333</v>
      </c>
      <c r="D19" s="5">
        <f>AVERAGE(D15:D18)</f>
        <v>0.26175</v>
      </c>
      <c r="E19" s="5">
        <f>AVERAGE(E15:E18)</f>
        <v>0.08987500000000001</v>
      </c>
      <c r="F19" s="5">
        <f>AVERAGE(F15,F17)</f>
        <v>0.0525</v>
      </c>
    </row>
    <row r="20" spans="2:6" ht="12.75">
      <c r="B20" t="s">
        <v>33</v>
      </c>
      <c r="C20" s="5">
        <f>STDEV(C15:C19)/SQRT(4)</f>
        <v>0.00023570226039551604</v>
      </c>
      <c r="D20" s="5">
        <f>STDEV(D15:D19)/SQRT(4)</f>
        <v>0.0010985786271359899</v>
      </c>
      <c r="E20" s="5">
        <f>STDEV(E15:E19)/SQRT(4)</f>
        <v>0.001642929928511863</v>
      </c>
      <c r="F20" s="5">
        <f>STDEV(F15,F17)/SQRT(4)</f>
        <v>0.004596194077712569</v>
      </c>
    </row>
    <row r="21" spans="2:3" ht="14.25" customHeight="1">
      <c r="B21" s="33" t="s">
        <v>34</v>
      </c>
      <c r="C21" s="5">
        <f>D19-(E19+F19)</f>
        <v>0.11937499999999998</v>
      </c>
    </row>
    <row r="22" spans="2:3" ht="26.25" customHeight="1">
      <c r="B22" s="33" t="s">
        <v>35</v>
      </c>
      <c r="C22" s="5">
        <f>F19+C21/2</f>
        <v>0.1121875</v>
      </c>
    </row>
    <row r="23" spans="2:4" ht="26.25" customHeight="1">
      <c r="B23" s="33" t="s">
        <v>40</v>
      </c>
      <c r="C23" s="5">
        <f>C22+C19/2</f>
        <v>0.20935416666666667</v>
      </c>
      <c r="D23" s="39" t="s">
        <v>19</v>
      </c>
    </row>
    <row r="24" spans="2:4" ht="26.25" customHeight="1">
      <c r="B24" s="33" t="s">
        <v>40</v>
      </c>
      <c r="C24" s="6">
        <f>C23*25.4</f>
        <v>5.317595833333333</v>
      </c>
      <c r="D24" s="39" t="s">
        <v>14</v>
      </c>
    </row>
    <row r="25" ht="12.75">
      <c r="B25" s="26" t="s">
        <v>41</v>
      </c>
    </row>
    <row r="26" ht="13.5" thickBot="1"/>
    <row r="27" spans="2:4" ht="51">
      <c r="B27" s="36" t="s">
        <v>38</v>
      </c>
      <c r="C27" s="37">
        <f>-(C11-C22)</f>
        <v>-0.04443750000000002</v>
      </c>
      <c r="D27" s="9" t="s">
        <v>37</v>
      </c>
    </row>
    <row r="28" spans="2:4" ht="13.5" thickBot="1">
      <c r="B28" s="12"/>
      <c r="C28" s="38">
        <f>C27*25.4</f>
        <v>-1.1287125000000005</v>
      </c>
      <c r="D28" s="14" t="s">
        <v>14</v>
      </c>
    </row>
    <row r="29" ht="12.75">
      <c r="B29" s="26" t="s">
        <v>39</v>
      </c>
    </row>
  </sheetData>
  <printOptions/>
  <pageMargins left="0.75" right="0.75" top="1" bottom="1" header="0.5" footer="0.5"/>
  <pageSetup fitToHeight="1" fitToWidth="1" horizontalDpi="600" verticalDpi="600" orientation="landscape" scale="93" r:id="rId3"/>
  <headerFooter alignWithMargins="0">
    <oddFooter>&amp;L&amp;Z&amp;F&amp;R&amp;A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A1" sqref="A1:G15"/>
    </sheetView>
  </sheetViews>
  <sheetFormatPr defaultColWidth="9.140625" defaultRowHeight="12.75"/>
  <cols>
    <col min="2" max="2" width="11.140625" style="0" bestFit="1" customWidth="1"/>
    <col min="3" max="3" width="9.140625" style="3" customWidth="1"/>
  </cols>
  <sheetData>
    <row r="2" ht="12.75">
      <c r="A2" s="27" t="s">
        <v>17</v>
      </c>
    </row>
    <row r="3" spans="1:3" ht="12.75">
      <c r="A3" t="s">
        <v>18</v>
      </c>
      <c r="B3" s="2">
        <v>0.082</v>
      </c>
      <c r="C3" s="3" t="s">
        <v>19</v>
      </c>
    </row>
    <row r="4" spans="2:3" ht="12.75">
      <c r="B4" s="5">
        <f>B3*25.4</f>
        <v>2.0827999999999998</v>
      </c>
      <c r="C4" s="3" t="s">
        <v>14</v>
      </c>
    </row>
    <row r="5" spans="2:4" ht="12.75">
      <c r="B5">
        <v>2</v>
      </c>
      <c r="C5" s="3" t="s">
        <v>14</v>
      </c>
      <c r="D5" s="32" t="s">
        <v>23</v>
      </c>
    </row>
    <row r="7" ht="12.75">
      <c r="A7" s="27" t="s">
        <v>20</v>
      </c>
    </row>
    <row r="8" spans="1:3" ht="12.75">
      <c r="A8" t="s">
        <v>21</v>
      </c>
      <c r="B8">
        <f>0.38-0.125</f>
        <v>0.255</v>
      </c>
      <c r="C8" s="3" t="s">
        <v>19</v>
      </c>
    </row>
    <row r="9" spans="2:4" ht="12.75">
      <c r="B9" s="31">
        <f>B8</f>
        <v>0.255</v>
      </c>
      <c r="C9" s="3" t="s">
        <v>19</v>
      </c>
      <c r="D9" s="32" t="s">
        <v>24</v>
      </c>
    </row>
    <row r="10" spans="2:3" ht="12.75">
      <c r="B10" s="6">
        <f>B8*25.4</f>
        <v>6.476999999999999</v>
      </c>
      <c r="C10" s="3" t="s">
        <v>14</v>
      </c>
    </row>
    <row r="12" ht="12.75">
      <c r="A12" s="27" t="s">
        <v>22</v>
      </c>
    </row>
    <row r="13" spans="1:3" ht="12.75">
      <c r="A13" t="s">
        <v>21</v>
      </c>
      <c r="B13">
        <f>6.7-5.2</f>
        <v>1.5</v>
      </c>
      <c r="C13" s="3" t="s">
        <v>19</v>
      </c>
    </row>
    <row r="14" spans="2:4" ht="12.75">
      <c r="B14" s="31">
        <f>B13</f>
        <v>1.5</v>
      </c>
      <c r="C14" s="3" t="s">
        <v>19</v>
      </c>
      <c r="D14" s="32" t="s">
        <v>24</v>
      </c>
    </row>
    <row r="15" spans="2:3" ht="12.75">
      <c r="B15" s="6">
        <f>B13*25.4</f>
        <v>38.099999999999994</v>
      </c>
      <c r="C15" s="3" t="s">
        <v>14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&amp;L&amp;Z&amp;F&amp;R&amp;A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NSCLlocal</dc:creator>
  <cp:keywords/>
  <dc:description/>
  <cp:lastModifiedBy>spm</cp:lastModifiedBy>
  <cp:lastPrinted>2005-10-30T03:00:23Z</cp:lastPrinted>
  <dcterms:created xsi:type="dcterms:W3CDTF">2004-02-19T23:51:47Z</dcterms:created>
  <dcterms:modified xsi:type="dcterms:W3CDTF">2005-10-30T03:00:28Z</dcterms:modified>
  <cp:category/>
  <cp:version/>
  <cp:contentType/>
  <cp:contentStatus/>
</cp:coreProperties>
</file>